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paulconnolly/Dropbox/TEMPORARY STUFF/BERA:SAGE Book/Companion Website - RCTs Book/Other Documents to Upload/"/>
    </mc:Choice>
  </mc:AlternateContent>
  <bookViews>
    <workbookView xWindow="3180" yWindow="520" windowWidth="19420" windowHeight="16600" tabRatio="500"/>
  </bookViews>
  <sheets>
    <sheet name="Effect Size Calculator" sheetId="1" r:id="rId1"/>
    <sheet name="B" sheetId="2" state="hidden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2" l="1"/>
  <c r="J26" i="2"/>
  <c r="J27" i="2"/>
  <c r="I22" i="2"/>
  <c r="J23" i="2"/>
  <c r="J22" i="2"/>
  <c r="I23" i="2"/>
  <c r="J29" i="2"/>
  <c r="J30" i="2"/>
  <c r="J31" i="2"/>
  <c r="J33" i="2"/>
  <c r="E37" i="1"/>
  <c r="C37" i="1"/>
  <c r="J32" i="2"/>
  <c r="D37" i="1"/>
  <c r="J14" i="2"/>
  <c r="J15" i="2"/>
  <c r="J16" i="2"/>
  <c r="J7" i="2"/>
  <c r="J6" i="2"/>
  <c r="J8" i="2"/>
  <c r="J9" i="2"/>
  <c r="J10" i="2"/>
  <c r="J12" i="2"/>
  <c r="E26" i="1"/>
  <c r="J11" i="2"/>
  <c r="D26" i="1"/>
  <c r="C26" i="1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<sst xmlns="http://schemas.openxmlformats.org/spreadsheetml/2006/main" count="67" uniqueCount="53">
  <si>
    <t>Using Randomised Controlled Trials in Education</t>
  </si>
  <si>
    <t>EFFECT SIZE CALCULATOR</t>
  </si>
  <si>
    <t>to take into account the clustered nature of the data (i.e. the design effect).</t>
  </si>
  <si>
    <t>(especially standard deviations and/or sample sizes) have been calculated or corrected</t>
  </si>
  <si>
    <t>Scale Outcome Variables</t>
  </si>
  <si>
    <t>Dichotomous (Binary) Outcome Variables</t>
  </si>
  <si>
    <t>https://study.sagepub.com/connolly</t>
  </si>
  <si>
    <t xml:space="preserve">This Calculator has been prepared to accompany the book 'Using Randomised </t>
  </si>
  <si>
    <t>information on the book, visit the Companion Website at:</t>
  </si>
  <si>
    <t>Intervention Group</t>
  </si>
  <si>
    <t>Control Group</t>
  </si>
  <si>
    <t>Mean</t>
  </si>
  <si>
    <t>Std Dev</t>
  </si>
  <si>
    <t>N</t>
  </si>
  <si>
    <t>Lower</t>
  </si>
  <si>
    <t>Upper</t>
  </si>
  <si>
    <t>N-2</t>
  </si>
  <si>
    <t>Scale Variables</t>
  </si>
  <si>
    <t>Pooled Standard Deviation:</t>
  </si>
  <si>
    <t>Values for Calculating Bias Correction Factor</t>
  </si>
  <si>
    <t>Factor</t>
  </si>
  <si>
    <t>Approx</t>
  </si>
  <si>
    <t>Intermediate Values for Calculating Effect Sizes</t>
  </si>
  <si>
    <t>Mean Difference:</t>
  </si>
  <si>
    <t>Effect Size:</t>
  </si>
  <si>
    <t>Bias Corrected Effect Size:</t>
  </si>
  <si>
    <t>Std Error of Effect Size Estimate:</t>
  </si>
  <si>
    <t>Confidence Interval (Lower):</t>
  </si>
  <si>
    <t>Confidence Interval Set:</t>
  </si>
  <si>
    <t>p:</t>
  </si>
  <si>
    <t>Z-value:</t>
  </si>
  <si>
    <t>Confidence Interval (Upper):</t>
  </si>
  <si>
    <t>Acknowledgements</t>
  </si>
  <si>
    <t xml:space="preserve">The effect size calculations for scale outcome variables have followed the formulae </t>
  </si>
  <si>
    <t>used in the Effect Size Calculator created by the Centre for Evaluation &amp; Monitoring</t>
  </si>
  <si>
    <t>(CEM) at Durham University. For further information see the CEM Research Toolbox at:</t>
  </si>
  <si>
    <t>http://www.cem.org/research-toolbox</t>
  </si>
  <si>
    <t>To calculate an effect size and its associated confidence interval, enter the data below</t>
  </si>
  <si>
    <t>(yellow cells only). The estimated effect size and confidence interval will appear in the</t>
  </si>
  <si>
    <t>blue boxes. For cluster randomised controlled trials, it is assumed that the data entered</t>
  </si>
  <si>
    <t>Controlled Trials in Education' and should be used in conjunction with it. For</t>
  </si>
  <si>
    <t>Positive</t>
  </si>
  <si>
    <t>Outcome</t>
  </si>
  <si>
    <t>Confidence Interval</t>
  </si>
  <si>
    <t>% Positive Outcome</t>
  </si>
  <si>
    <t>Confidence Interval (%)</t>
  </si>
  <si>
    <t>Effect Size (Odds Ratio)</t>
  </si>
  <si>
    <t>Effect Size (Hedges' g)</t>
  </si>
  <si>
    <t>Dichotomous Variables</t>
  </si>
  <si>
    <t>Negative</t>
  </si>
  <si>
    <t>Odds Ratio:</t>
  </si>
  <si>
    <t>Ln(OR):</t>
  </si>
  <si>
    <t>se(ln(OR)):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</si>
</sst>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/>
    <xf numFmtId="9" fontId="0" fillId="0" borderId="0" xfId="0" applyNumberFormat="1"/>
    <xf numFmtId="2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2" fontId="2" fillId="3" borderId="2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9" fontId="2" fillId="2" borderId="2" xfId="0" applyNumberFormat="1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7" fillId="0" borderId="1" xfId="1" applyFont="1" applyBorder="1" applyProtection="1">
      <protection locked="0"/>
    </xf>
    <xf numFmtId="0" fontId="2" fillId="0" borderId="1" xfId="0" applyFont="1" applyBorder="1" applyProtection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udy.sagepub.com/connolly" TargetMode="External"/><Relationship Id="rId2" Type="http://schemas.openxmlformats.org/officeDocument/2006/relationships/hyperlink" Target="http://www.cem.org/research-toolbo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E21" sqref="E21"/>
    </sheetView>
  </sheetViews>
  <sheetFormatPr baseColWidth="10" defaultRowHeight="16" x14ac:dyDescent="0.2"/>
  <cols>
    <col min="1" max="2" width="3.33203125" style="7" customWidth="1"/>
    <col min="3" max="3" width="13" style="7" customWidth="1"/>
    <col min="4" max="9" width="10.83203125" style="7"/>
    <col min="10" max="10" width="4.33203125" style="7" customWidth="1"/>
    <col min="11" max="16384" width="10.83203125" style="7"/>
  </cols>
  <sheetData>
    <row r="1" spans="1:11" x14ac:dyDescent="0.2">
      <c r="B1" s="13"/>
      <c r="C1" s="13"/>
      <c r="D1" s="13"/>
      <c r="E1" s="13"/>
      <c r="F1" s="13"/>
      <c r="G1" s="13"/>
      <c r="H1" s="13"/>
      <c r="I1" s="13"/>
      <c r="J1" s="13"/>
    </row>
    <row r="2" spans="1:11" x14ac:dyDescent="0.2">
      <c r="A2" s="11"/>
      <c r="B2" s="15"/>
      <c r="C2" s="16"/>
      <c r="D2" s="16"/>
      <c r="E2" s="16"/>
      <c r="F2" s="16"/>
      <c r="G2" s="16"/>
      <c r="H2" s="16"/>
      <c r="I2" s="16"/>
      <c r="J2" s="17"/>
      <c r="K2" s="12"/>
    </row>
    <row r="3" spans="1:11" ht="23" x14ac:dyDescent="0.25">
      <c r="A3" s="11"/>
      <c r="B3" s="18"/>
      <c r="C3" s="8" t="s">
        <v>0</v>
      </c>
      <c r="J3" s="19"/>
      <c r="K3" s="12"/>
    </row>
    <row r="4" spans="1:11" x14ac:dyDescent="0.2">
      <c r="A4" s="11"/>
      <c r="B4" s="18"/>
      <c r="J4" s="19"/>
      <c r="K4" s="12"/>
    </row>
    <row r="5" spans="1:11" ht="20" x14ac:dyDescent="0.2">
      <c r="A5" s="11"/>
      <c r="B5" s="18"/>
      <c r="C5" s="9" t="s">
        <v>1</v>
      </c>
      <c r="J5" s="19"/>
      <c r="K5" s="12"/>
    </row>
    <row r="6" spans="1:11" x14ac:dyDescent="0.2">
      <c r="A6" s="11"/>
      <c r="B6" s="18"/>
      <c r="J6" s="19"/>
      <c r="K6" s="12"/>
    </row>
    <row r="7" spans="1:11" x14ac:dyDescent="0.2">
      <c r="A7" s="11"/>
      <c r="B7" s="18"/>
      <c r="C7" s="7" t="s">
        <v>37</v>
      </c>
      <c r="J7" s="19"/>
      <c r="K7" s="12"/>
    </row>
    <row r="8" spans="1:11" x14ac:dyDescent="0.2">
      <c r="A8" s="11"/>
      <c r="B8" s="18"/>
      <c r="C8" s="7" t="s">
        <v>38</v>
      </c>
      <c r="J8" s="19"/>
      <c r="K8" s="12"/>
    </row>
    <row r="9" spans="1:11" x14ac:dyDescent="0.2">
      <c r="A9" s="11"/>
      <c r="B9" s="18"/>
      <c r="C9" s="7" t="s">
        <v>39</v>
      </c>
      <c r="J9" s="19"/>
      <c r="K9" s="12"/>
    </row>
    <row r="10" spans="1:11" x14ac:dyDescent="0.2">
      <c r="A10" s="11"/>
      <c r="B10" s="18"/>
      <c r="C10" s="7" t="s">
        <v>3</v>
      </c>
      <c r="J10" s="19"/>
      <c r="K10" s="12"/>
    </row>
    <row r="11" spans="1:11" x14ac:dyDescent="0.2">
      <c r="A11" s="11"/>
      <c r="B11" s="18"/>
      <c r="C11" s="7" t="s">
        <v>2</v>
      </c>
      <c r="J11" s="19"/>
      <c r="K11" s="12"/>
    </row>
    <row r="12" spans="1:11" x14ac:dyDescent="0.2">
      <c r="A12" s="11"/>
      <c r="B12" s="18"/>
      <c r="J12" s="19"/>
      <c r="K12" s="12"/>
    </row>
    <row r="13" spans="1:11" x14ac:dyDescent="0.2">
      <c r="A13" s="11"/>
      <c r="B13" s="18"/>
      <c r="C13" s="7" t="s">
        <v>7</v>
      </c>
      <c r="J13" s="19"/>
      <c r="K13" s="12"/>
    </row>
    <row r="14" spans="1:11" x14ac:dyDescent="0.2">
      <c r="A14" s="11"/>
      <c r="B14" s="18"/>
      <c r="C14" s="7" t="s">
        <v>40</v>
      </c>
      <c r="J14" s="19"/>
      <c r="K14" s="12"/>
    </row>
    <row r="15" spans="1:11" x14ac:dyDescent="0.2">
      <c r="A15" s="11"/>
      <c r="B15" s="18"/>
      <c r="C15" s="7" t="s">
        <v>8</v>
      </c>
      <c r="J15" s="19"/>
      <c r="K15" s="12"/>
    </row>
    <row r="16" spans="1:11" x14ac:dyDescent="0.2">
      <c r="A16" s="11"/>
      <c r="B16" s="18"/>
      <c r="C16" s="35" t="s">
        <v>6</v>
      </c>
      <c r="D16" s="36"/>
      <c r="E16" s="36"/>
      <c r="J16" s="19"/>
      <c r="K16" s="12"/>
    </row>
    <row r="17" spans="1:12" x14ac:dyDescent="0.2">
      <c r="A17" s="11"/>
      <c r="B17" s="18"/>
      <c r="J17" s="19"/>
      <c r="K17" s="12"/>
      <c r="L17" s="34"/>
    </row>
    <row r="18" spans="1:12" x14ac:dyDescent="0.2">
      <c r="A18" s="11"/>
      <c r="B18" s="18"/>
      <c r="C18" s="10" t="s">
        <v>4</v>
      </c>
      <c r="J18" s="19"/>
      <c r="K18" s="12"/>
    </row>
    <row r="19" spans="1:12" x14ac:dyDescent="0.2">
      <c r="A19" s="11"/>
      <c r="B19" s="18"/>
      <c r="C19" s="13"/>
      <c r="D19" s="13"/>
      <c r="E19" s="13"/>
      <c r="F19" s="13"/>
      <c r="G19" s="13"/>
      <c r="I19" s="13"/>
      <c r="J19" s="19"/>
      <c r="K19" s="12"/>
    </row>
    <row r="20" spans="1:12" x14ac:dyDescent="0.2">
      <c r="A20" s="11"/>
      <c r="B20" s="23"/>
      <c r="C20" s="39"/>
      <c r="D20" s="40"/>
      <c r="E20" s="25" t="s">
        <v>11</v>
      </c>
      <c r="F20" s="25" t="s">
        <v>12</v>
      </c>
      <c r="G20" s="25" t="s">
        <v>13</v>
      </c>
      <c r="H20" s="26"/>
      <c r="I20" s="37" t="s">
        <v>45</v>
      </c>
      <c r="J20" s="27"/>
      <c r="K20" s="12"/>
    </row>
    <row r="21" spans="1:12" x14ac:dyDescent="0.2">
      <c r="A21" s="11"/>
      <c r="B21" s="23"/>
      <c r="C21" s="43" t="s">
        <v>9</v>
      </c>
      <c r="D21" s="43"/>
      <c r="E21" s="30"/>
      <c r="F21" s="30"/>
      <c r="G21" s="30"/>
      <c r="H21" s="26"/>
      <c r="I21" s="37"/>
      <c r="J21" s="27"/>
      <c r="K21" s="12"/>
    </row>
    <row r="22" spans="1:12" x14ac:dyDescent="0.2">
      <c r="A22" s="11"/>
      <c r="B22" s="23"/>
      <c r="C22" s="43" t="s">
        <v>10</v>
      </c>
      <c r="D22" s="43"/>
      <c r="E22" s="30"/>
      <c r="F22" s="30"/>
      <c r="G22" s="30"/>
      <c r="H22" s="26"/>
      <c r="I22" s="31">
        <v>0.95</v>
      </c>
      <c r="J22" s="27"/>
      <c r="K22" s="12"/>
    </row>
    <row r="23" spans="1:12" x14ac:dyDescent="0.2">
      <c r="A23" s="11"/>
      <c r="B23" s="18"/>
      <c r="C23" s="28"/>
      <c r="D23" s="28"/>
      <c r="E23" s="28"/>
      <c r="F23" s="14"/>
      <c r="G23" s="14"/>
      <c r="I23" s="14"/>
      <c r="J23" s="19"/>
      <c r="K23" s="12"/>
    </row>
    <row r="24" spans="1:12" x14ac:dyDescent="0.2">
      <c r="A24" s="11"/>
      <c r="B24" s="23"/>
      <c r="C24" s="37" t="s">
        <v>47</v>
      </c>
      <c r="D24" s="38" t="s">
        <v>43</v>
      </c>
      <c r="E24" s="38"/>
      <c r="F24" s="12"/>
      <c r="J24" s="19"/>
      <c r="K24" s="12"/>
    </row>
    <row r="25" spans="1:12" x14ac:dyDescent="0.2">
      <c r="A25" s="11"/>
      <c r="B25" s="23"/>
      <c r="C25" s="37"/>
      <c r="D25" s="25" t="s">
        <v>14</v>
      </c>
      <c r="E25" s="25" t="s">
        <v>15</v>
      </c>
      <c r="F25" s="12"/>
      <c r="J25" s="19"/>
      <c r="K25" s="12"/>
    </row>
    <row r="26" spans="1:12" x14ac:dyDescent="0.2">
      <c r="A26" s="11"/>
      <c r="B26" s="23"/>
      <c r="C26" s="29" t="e">
        <f>ROUND(B!J9,2)</f>
        <v>#DIV/0!</v>
      </c>
      <c r="D26" s="29" t="e">
        <f>ROUND(B!J11,2)</f>
        <v>#DIV/0!</v>
      </c>
      <c r="E26" s="29" t="e">
        <f>ROUND(B!J12,2)</f>
        <v>#DIV/0!</v>
      </c>
      <c r="F26" s="12"/>
      <c r="J26" s="19"/>
      <c r="K26" s="12"/>
    </row>
    <row r="27" spans="1:12" x14ac:dyDescent="0.2">
      <c r="A27" s="11"/>
      <c r="B27" s="18"/>
      <c r="C27" s="14"/>
      <c r="D27" s="14"/>
      <c r="E27" s="14"/>
      <c r="J27" s="19"/>
      <c r="K27" s="12"/>
    </row>
    <row r="28" spans="1:12" x14ac:dyDescent="0.2">
      <c r="A28" s="11"/>
      <c r="B28" s="18"/>
      <c r="C28" s="10" t="s">
        <v>5</v>
      </c>
      <c r="J28" s="19"/>
      <c r="K28" s="12"/>
    </row>
    <row r="29" spans="1:12" x14ac:dyDescent="0.2">
      <c r="A29" s="11"/>
      <c r="B29" s="18"/>
      <c r="C29" s="13"/>
      <c r="D29" s="13"/>
      <c r="E29" s="13"/>
      <c r="F29" s="13"/>
      <c r="I29" s="13"/>
      <c r="J29" s="19"/>
      <c r="K29" s="12"/>
    </row>
    <row r="30" spans="1:12" x14ac:dyDescent="0.2">
      <c r="A30" s="11"/>
      <c r="B30" s="23"/>
      <c r="C30" s="38"/>
      <c r="D30" s="38"/>
      <c r="E30" s="37" t="s">
        <v>44</v>
      </c>
      <c r="F30" s="41" t="s">
        <v>13</v>
      </c>
      <c r="G30" s="12"/>
      <c r="H30" s="11"/>
      <c r="I30" s="37" t="s">
        <v>45</v>
      </c>
      <c r="J30" s="27"/>
      <c r="K30" s="12"/>
    </row>
    <row r="31" spans="1:12" x14ac:dyDescent="0.2">
      <c r="A31" s="11"/>
      <c r="B31" s="23"/>
      <c r="C31" s="38"/>
      <c r="D31" s="38"/>
      <c r="E31" s="37"/>
      <c r="F31" s="42"/>
      <c r="G31" s="12"/>
      <c r="H31" s="11"/>
      <c r="I31" s="37"/>
      <c r="J31" s="27"/>
      <c r="K31" s="12"/>
    </row>
    <row r="32" spans="1:12" x14ac:dyDescent="0.2">
      <c r="A32" s="11"/>
      <c r="B32" s="23"/>
      <c r="C32" s="43" t="s">
        <v>9</v>
      </c>
      <c r="D32" s="43"/>
      <c r="E32" s="32"/>
      <c r="F32" s="33"/>
      <c r="G32" s="12"/>
      <c r="H32" s="11"/>
      <c r="I32" s="31">
        <v>0.95</v>
      </c>
      <c r="J32" s="27"/>
      <c r="K32" s="12"/>
    </row>
    <row r="33" spans="1:11" x14ac:dyDescent="0.2">
      <c r="A33" s="11"/>
      <c r="B33" s="23"/>
      <c r="C33" s="43" t="s">
        <v>10</v>
      </c>
      <c r="D33" s="43"/>
      <c r="E33" s="32"/>
      <c r="F33" s="33"/>
      <c r="G33" s="12"/>
      <c r="I33" s="14"/>
      <c r="J33" s="19"/>
      <c r="K33" s="12"/>
    </row>
    <row r="34" spans="1:11" x14ac:dyDescent="0.2">
      <c r="A34" s="11"/>
      <c r="B34" s="18"/>
      <c r="C34" s="28"/>
      <c r="D34" s="28"/>
      <c r="E34" s="28"/>
      <c r="F34" s="14"/>
      <c r="J34" s="19"/>
      <c r="K34" s="12"/>
    </row>
    <row r="35" spans="1:11" x14ac:dyDescent="0.2">
      <c r="A35" s="11"/>
      <c r="B35" s="23"/>
      <c r="C35" s="37" t="s">
        <v>46</v>
      </c>
      <c r="D35" s="38" t="s">
        <v>43</v>
      </c>
      <c r="E35" s="38"/>
      <c r="F35" s="12"/>
      <c r="J35" s="19"/>
      <c r="K35" s="12"/>
    </row>
    <row r="36" spans="1:11" x14ac:dyDescent="0.2">
      <c r="A36" s="11"/>
      <c r="B36" s="23"/>
      <c r="C36" s="37"/>
      <c r="D36" s="24" t="s">
        <v>14</v>
      </c>
      <c r="E36" s="24" t="s">
        <v>15</v>
      </c>
      <c r="F36" s="12"/>
      <c r="J36" s="19"/>
      <c r="K36" s="12"/>
    </row>
    <row r="37" spans="1:11" x14ac:dyDescent="0.2">
      <c r="A37" s="11"/>
      <c r="B37" s="23"/>
      <c r="C37" s="29" t="e">
        <f>ROUND(B!J29,2)</f>
        <v>#DIV/0!</v>
      </c>
      <c r="D37" s="29" t="e">
        <f>ROUND(B!J32,2)</f>
        <v>#DIV/0!</v>
      </c>
      <c r="E37" s="29" t="e">
        <f>ROUND(B!J33,2)</f>
        <v>#DIV/0!</v>
      </c>
      <c r="F37" s="12"/>
      <c r="J37" s="19"/>
      <c r="K37" s="12"/>
    </row>
    <row r="38" spans="1:11" x14ac:dyDescent="0.2">
      <c r="A38" s="11"/>
      <c r="B38" s="18"/>
      <c r="C38" s="14"/>
      <c r="D38" s="14"/>
      <c r="E38" s="14"/>
      <c r="J38" s="19"/>
      <c r="K38" s="12"/>
    </row>
    <row r="39" spans="1:11" x14ac:dyDescent="0.2">
      <c r="A39" s="11"/>
      <c r="B39" s="18"/>
      <c r="C39" s="10" t="s">
        <v>32</v>
      </c>
      <c r="J39" s="19"/>
      <c r="K39" s="12"/>
    </row>
    <row r="40" spans="1:11" x14ac:dyDescent="0.2">
      <c r="A40" s="11"/>
      <c r="B40" s="18"/>
      <c r="J40" s="19"/>
      <c r="K40" s="12"/>
    </row>
    <row r="41" spans="1:11" x14ac:dyDescent="0.2">
      <c r="A41" s="11"/>
      <c r="B41" s="18"/>
      <c r="C41" s="7" t="s">
        <v>33</v>
      </c>
      <c r="J41" s="19"/>
      <c r="K41" s="12"/>
    </row>
    <row r="42" spans="1:11" x14ac:dyDescent="0.2">
      <c r="A42" s="11"/>
      <c r="B42" s="18"/>
      <c r="C42" s="7" t="s">
        <v>34</v>
      </c>
      <c r="J42" s="19"/>
      <c r="K42" s="12"/>
    </row>
    <row r="43" spans="1:11" x14ac:dyDescent="0.2">
      <c r="A43" s="11"/>
      <c r="B43" s="18"/>
      <c r="C43" s="7" t="s">
        <v>35</v>
      </c>
      <c r="J43" s="19"/>
      <c r="K43" s="12"/>
    </row>
    <row r="44" spans="1:11" x14ac:dyDescent="0.2">
      <c r="A44" s="11"/>
      <c r="B44" s="18"/>
      <c r="C44" s="35" t="s">
        <v>36</v>
      </c>
      <c r="D44" s="36"/>
      <c r="E44" s="36"/>
      <c r="J44" s="19"/>
      <c r="K44" s="12"/>
    </row>
    <row r="45" spans="1:11" x14ac:dyDescent="0.2">
      <c r="A45" s="11"/>
      <c r="B45" s="20"/>
      <c r="C45" s="21"/>
      <c r="D45" s="21"/>
      <c r="E45" s="21"/>
      <c r="F45" s="21"/>
      <c r="G45" s="21"/>
      <c r="H45" s="21"/>
      <c r="I45" s="21"/>
      <c r="J45" s="22"/>
      <c r="K45" s="12"/>
    </row>
    <row r="46" spans="1:11" x14ac:dyDescent="0.2">
      <c r="B46" s="14"/>
      <c r="C46" s="14"/>
      <c r="D46" s="14"/>
      <c r="E46" s="14"/>
      <c r="F46" s="14"/>
      <c r="G46" s="14"/>
      <c r="H46" s="14"/>
      <c r="I46" s="14"/>
      <c r="J46" s="14"/>
    </row>
  </sheetData>
  <sheetProtection sheet="1" objects="1" scenarios="1" selectLockedCells="1"/>
  <mergeCells count="14">
    <mergeCell ref="I20:I21"/>
    <mergeCell ref="I30:I31"/>
    <mergeCell ref="D24:E24"/>
    <mergeCell ref="C24:C25"/>
    <mergeCell ref="C22:D22"/>
    <mergeCell ref="C21:D21"/>
    <mergeCell ref="C35:C36"/>
    <mergeCell ref="D35:E35"/>
    <mergeCell ref="C20:D20"/>
    <mergeCell ref="C30:D31"/>
    <mergeCell ref="F30:F31"/>
    <mergeCell ref="C33:D33"/>
    <mergeCell ref="E30:E31"/>
    <mergeCell ref="C32:D32"/>
  </mergeCells>
  <hyperlinks>
    <hyperlink ref="C16" r:id="rId1"/>
    <hyperlink ref="C4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9"/>
  <sheetViews>
    <sheetView workbookViewId="0">
      <selection sqref="A1:XFD1048576"/>
    </sheetView>
  </sheetViews>
  <sheetFormatPr baseColWidth="10" defaultRowHeight="16" x14ac:dyDescent="0.2"/>
  <sheetData>
    <row r="2" spans="2:10" x14ac:dyDescent="0.2">
      <c r="B2" t="s">
        <v>19</v>
      </c>
      <c r="G2" t="s">
        <v>22</v>
      </c>
    </row>
    <row r="3" spans="2:10" x14ac:dyDescent="0.2">
      <c r="B3" t="s">
        <v>16</v>
      </c>
      <c r="C3" t="s">
        <v>20</v>
      </c>
      <c r="D3" t="s">
        <v>21</v>
      </c>
    </row>
    <row r="4" spans="2:10" x14ac:dyDescent="0.2">
      <c r="B4" s="1">
        <v>2</v>
      </c>
      <c r="C4" s="1">
        <v>0.56420000000000003</v>
      </c>
      <c r="D4" s="1">
        <f>1-3/(4*B4-1)</f>
        <v>0.5714285714285714</v>
      </c>
      <c r="G4" s="4" t="s">
        <v>17</v>
      </c>
    </row>
    <row r="5" spans="2:10" x14ac:dyDescent="0.2">
      <c r="B5" s="1">
        <v>3</v>
      </c>
      <c r="C5" s="1">
        <v>0.72360000000000002</v>
      </c>
      <c r="D5" s="1">
        <f t="shared" ref="D5:D52" si="0">1-3/(4*B5-1)</f>
        <v>0.72727272727272729</v>
      </c>
    </row>
    <row r="6" spans="2:10" x14ac:dyDescent="0.2">
      <c r="B6" s="1">
        <v>4</v>
      </c>
      <c r="C6" s="1">
        <v>0.79790000000000005</v>
      </c>
      <c r="D6" s="1">
        <f t="shared" si="0"/>
        <v>0.8</v>
      </c>
      <c r="G6" t="s">
        <v>18</v>
      </c>
      <c r="J6">
        <f>SQRT(('Effect Size Calculator'!F21^2*('Effect Size Calculator'!G21-1)+'Effect Size Calculator'!F22^2*('Effect Size Calculator'!G22-1))/('Effect Size Calculator'!G21+'Effect Size Calculator'!G22-2))</f>
        <v>0</v>
      </c>
    </row>
    <row r="7" spans="2:10" x14ac:dyDescent="0.2">
      <c r="B7" s="1">
        <v>5</v>
      </c>
      <c r="C7" s="1">
        <v>0.84079999999999999</v>
      </c>
      <c r="D7" s="1">
        <f t="shared" si="0"/>
        <v>0.84210526315789469</v>
      </c>
      <c r="G7" t="s">
        <v>23</v>
      </c>
      <c r="J7">
        <f>'Effect Size Calculator'!E21-'Effect Size Calculator'!E22</f>
        <v>0</v>
      </c>
    </row>
    <row r="8" spans="2:10" x14ac:dyDescent="0.2">
      <c r="B8" s="1">
        <v>6</v>
      </c>
      <c r="C8" s="1">
        <v>0.86860000000000004</v>
      </c>
      <c r="D8" s="1">
        <f t="shared" si="0"/>
        <v>0.86956521739130432</v>
      </c>
      <c r="G8" t="s">
        <v>24</v>
      </c>
      <c r="J8" t="e">
        <f>J7/J6</f>
        <v>#DIV/0!</v>
      </c>
    </row>
    <row r="9" spans="2:10" x14ac:dyDescent="0.2">
      <c r="B9" s="1">
        <v>7</v>
      </c>
      <c r="C9" s="1">
        <v>0.88819999999999999</v>
      </c>
      <c r="D9" s="1">
        <f t="shared" si="0"/>
        <v>0.88888888888888884</v>
      </c>
      <c r="G9" t="s">
        <v>25</v>
      </c>
      <c r="J9" t="e">
        <f>J8*VLOOKUP('Effect Size Calculator'!G21+'Effect Size Calculator'!G22-2,$B$4:$C$101,2,TRUE)</f>
        <v>#DIV/0!</v>
      </c>
    </row>
    <row r="10" spans="2:10" x14ac:dyDescent="0.2">
      <c r="B10" s="1">
        <v>8</v>
      </c>
      <c r="C10" s="1">
        <v>0.90269999999999995</v>
      </c>
      <c r="D10" s="1">
        <f t="shared" si="0"/>
        <v>0.90322580645161288</v>
      </c>
      <c r="G10" t="s">
        <v>26</v>
      </c>
      <c r="J10" t="e">
        <f>SQRT(('Effect Size Calculator'!G21+'Effect Size Calculator'!G22)/('Effect Size Calculator'!G21*'Effect Size Calculator'!G22)+J9^2/(2*('Effect Size Calculator'!G21+'Effect Size Calculator'!G22)))</f>
        <v>#DIV/0!</v>
      </c>
    </row>
    <row r="11" spans="2:10" x14ac:dyDescent="0.2">
      <c r="B11" s="1">
        <v>9</v>
      </c>
      <c r="C11" s="1">
        <v>0.91390000000000005</v>
      </c>
      <c r="D11" s="1">
        <f t="shared" si="0"/>
        <v>0.91428571428571426</v>
      </c>
      <c r="G11" t="s">
        <v>27</v>
      </c>
      <c r="J11" t="e">
        <f>J9-J16*J10</f>
        <v>#DIV/0!</v>
      </c>
    </row>
    <row r="12" spans="2:10" x14ac:dyDescent="0.2">
      <c r="B12" s="1">
        <v>10</v>
      </c>
      <c r="C12" s="1">
        <v>0.92279999999999995</v>
      </c>
      <c r="D12" s="1">
        <f t="shared" si="0"/>
        <v>0.92307692307692313</v>
      </c>
      <c r="G12" t="s">
        <v>31</v>
      </c>
      <c r="J12" t="e">
        <f>J9+J16*J10</f>
        <v>#DIV/0!</v>
      </c>
    </row>
    <row r="13" spans="2:10" x14ac:dyDescent="0.2">
      <c r="B13" s="1">
        <v>11</v>
      </c>
      <c r="C13" s="1">
        <v>0.93</v>
      </c>
      <c r="D13" s="1">
        <f t="shared" si="0"/>
        <v>0.93023255813953487</v>
      </c>
    </row>
    <row r="14" spans="2:10" x14ac:dyDescent="0.2">
      <c r="B14" s="2"/>
      <c r="C14" s="2"/>
      <c r="D14" s="2"/>
      <c r="G14" t="s">
        <v>28</v>
      </c>
      <c r="J14" s="5">
        <f>'Effect Size Calculator'!I22</f>
        <v>0.95</v>
      </c>
    </row>
    <row r="15" spans="2:10" x14ac:dyDescent="0.2">
      <c r="B15" s="1">
        <v>13</v>
      </c>
      <c r="C15" s="3">
        <v>0.94099999999999995</v>
      </c>
      <c r="D15" s="1">
        <f t="shared" si="0"/>
        <v>0.94117647058823528</v>
      </c>
      <c r="G15" t="s">
        <v>29</v>
      </c>
      <c r="J15" s="6">
        <f>1-J14</f>
        <v>5.0000000000000044E-2</v>
      </c>
    </row>
    <row r="16" spans="2:10" x14ac:dyDescent="0.2">
      <c r="B16" s="1">
        <v>14</v>
      </c>
      <c r="C16" s="3">
        <v>0.94530000000000003</v>
      </c>
      <c r="D16" s="1">
        <f t="shared" si="0"/>
        <v>0.94545454545454544</v>
      </c>
      <c r="G16" t="s">
        <v>30</v>
      </c>
      <c r="J16">
        <f>NORMSINV(1-J15/2)</f>
        <v>1.9599639845400536</v>
      </c>
    </row>
    <row r="17" spans="2:10" x14ac:dyDescent="0.2">
      <c r="B17" s="1">
        <v>15</v>
      </c>
      <c r="C17" s="3">
        <v>0.94899999999999995</v>
      </c>
      <c r="D17" s="1">
        <f t="shared" si="0"/>
        <v>0.94915254237288138</v>
      </c>
    </row>
    <row r="18" spans="2:10" x14ac:dyDescent="0.2">
      <c r="B18" s="1">
        <v>16</v>
      </c>
      <c r="C18" s="3">
        <v>0.95230000000000004</v>
      </c>
      <c r="D18" s="1">
        <f t="shared" si="0"/>
        <v>0.95238095238095233</v>
      </c>
      <c r="G18" s="4" t="s">
        <v>48</v>
      </c>
    </row>
    <row r="19" spans="2:10" x14ac:dyDescent="0.2">
      <c r="B19" s="1">
        <v>17</v>
      </c>
      <c r="C19" s="3">
        <v>0.95509999999999995</v>
      </c>
      <c r="D19" s="1">
        <f t="shared" si="0"/>
        <v>0.95522388059701491</v>
      </c>
    </row>
    <row r="20" spans="2:10" x14ac:dyDescent="0.2">
      <c r="B20" s="1">
        <v>18</v>
      </c>
      <c r="C20" s="3">
        <v>0.9577</v>
      </c>
      <c r="D20" s="1">
        <f t="shared" si="0"/>
        <v>0.95774647887323949</v>
      </c>
      <c r="I20" s="44" t="s">
        <v>42</v>
      </c>
      <c r="J20" s="44"/>
    </row>
    <row r="21" spans="2:10" x14ac:dyDescent="0.2">
      <c r="B21" s="1">
        <v>19</v>
      </c>
      <c r="C21" s="3">
        <v>0.95989999999999998</v>
      </c>
      <c r="D21" s="1">
        <f t="shared" si="0"/>
        <v>0.96</v>
      </c>
      <c r="I21" t="s">
        <v>41</v>
      </c>
      <c r="J21" t="s">
        <v>49</v>
      </c>
    </row>
    <row r="22" spans="2:10" x14ac:dyDescent="0.2">
      <c r="B22" s="1">
        <v>20</v>
      </c>
      <c r="C22" s="3">
        <v>0.96189999999999998</v>
      </c>
      <c r="D22" s="1">
        <f t="shared" si="0"/>
        <v>0.96202531645569622</v>
      </c>
      <c r="G22" t="s">
        <v>9</v>
      </c>
      <c r="I22">
        <f>'Effect Size Calculator'!E32*'Effect Size Calculator'!F32</f>
        <v>0</v>
      </c>
      <c r="J22">
        <f>(1-'Effect Size Calculator'!E32)*'Effect Size Calculator'!F32</f>
        <v>0</v>
      </c>
    </row>
    <row r="23" spans="2:10" x14ac:dyDescent="0.2">
      <c r="B23" s="1">
        <v>21</v>
      </c>
      <c r="C23" s="3">
        <v>0.96379999999999999</v>
      </c>
      <c r="D23" s="1">
        <f t="shared" si="0"/>
        <v>0.96385542168674698</v>
      </c>
      <c r="G23" t="s">
        <v>10</v>
      </c>
      <c r="I23">
        <f>'Effect Size Calculator'!E33*'Effect Size Calculator'!F33</f>
        <v>0</v>
      </c>
      <c r="J23">
        <f>(1-'Effect Size Calculator'!E33)*'Effect Size Calculator'!F33</f>
        <v>0</v>
      </c>
    </row>
    <row r="24" spans="2:10" x14ac:dyDescent="0.2">
      <c r="B24" s="1">
        <v>22</v>
      </c>
      <c r="C24" s="3">
        <v>0.96550000000000002</v>
      </c>
      <c r="D24" s="1">
        <f t="shared" si="0"/>
        <v>0.96551724137931039</v>
      </c>
    </row>
    <row r="25" spans="2:10" x14ac:dyDescent="0.2">
      <c r="B25" s="1">
        <v>23</v>
      </c>
      <c r="C25" s="3">
        <v>0.96699999999999997</v>
      </c>
      <c r="D25" s="1">
        <f t="shared" si="0"/>
        <v>0.96703296703296704</v>
      </c>
      <c r="G25" t="s">
        <v>28</v>
      </c>
      <c r="J25" s="5">
        <f>'Effect Size Calculator'!I32</f>
        <v>0.95</v>
      </c>
    </row>
    <row r="26" spans="2:10" x14ac:dyDescent="0.2">
      <c r="B26" s="1">
        <v>24</v>
      </c>
      <c r="C26" s="3">
        <v>0.96840000000000004</v>
      </c>
      <c r="D26" s="1">
        <f t="shared" si="0"/>
        <v>0.96842105263157896</v>
      </c>
      <c r="G26" t="s">
        <v>29</v>
      </c>
      <c r="J26" s="6">
        <f>1-J25</f>
        <v>5.0000000000000044E-2</v>
      </c>
    </row>
    <row r="27" spans="2:10" x14ac:dyDescent="0.2">
      <c r="B27" s="1">
        <v>25</v>
      </c>
      <c r="C27" s="3">
        <v>0.96989999999999998</v>
      </c>
      <c r="D27" s="1">
        <f t="shared" si="0"/>
        <v>0.96969696969696972</v>
      </c>
      <c r="G27" t="s">
        <v>30</v>
      </c>
      <c r="J27">
        <f>NORMSINV(1-J26/2)</f>
        <v>1.9599639845400536</v>
      </c>
    </row>
    <row r="28" spans="2:10" x14ac:dyDescent="0.2">
      <c r="B28" s="1">
        <v>26</v>
      </c>
      <c r="C28" s="3">
        <v>0.9708</v>
      </c>
      <c r="D28" s="1">
        <f t="shared" si="0"/>
        <v>0.970873786407767</v>
      </c>
    </row>
    <row r="29" spans="2:10" x14ac:dyDescent="0.2">
      <c r="B29" s="1">
        <v>27</v>
      </c>
      <c r="C29" s="3">
        <v>0.97189999999999999</v>
      </c>
      <c r="D29" s="1">
        <f t="shared" si="0"/>
        <v>0.9719626168224299</v>
      </c>
      <c r="G29" t="s">
        <v>50</v>
      </c>
      <c r="J29" t="e">
        <f>(I22*J23)/(J22*I23)</f>
        <v>#DIV/0!</v>
      </c>
    </row>
    <row r="30" spans="2:10" x14ac:dyDescent="0.2">
      <c r="B30" s="1">
        <v>28</v>
      </c>
      <c r="C30" s="3">
        <v>0.97289999999999999</v>
      </c>
      <c r="D30" s="1">
        <f t="shared" si="0"/>
        <v>0.97297297297297303</v>
      </c>
      <c r="G30" t="s">
        <v>51</v>
      </c>
      <c r="J30" t="e">
        <f>LN(J29)</f>
        <v>#DIV/0!</v>
      </c>
    </row>
    <row r="31" spans="2:10" x14ac:dyDescent="0.2">
      <c r="B31" s="1">
        <v>29</v>
      </c>
      <c r="C31" s="3">
        <v>0.97389999999999999</v>
      </c>
      <c r="D31" s="1">
        <f t="shared" si="0"/>
        <v>0.97391304347826091</v>
      </c>
      <c r="G31" t="s">
        <v>52</v>
      </c>
      <c r="J31" t="e">
        <f>SQRT((1/I22)+(1/J22)+(1/I23)+(1/J23))</f>
        <v>#DIV/0!</v>
      </c>
    </row>
    <row r="32" spans="2:10" x14ac:dyDescent="0.2">
      <c r="B32" s="1">
        <v>30</v>
      </c>
      <c r="C32" s="3">
        <v>0.9748</v>
      </c>
      <c r="D32" s="1">
        <f t="shared" si="0"/>
        <v>0.97478991596638653</v>
      </c>
      <c r="G32" t="s">
        <v>27</v>
      </c>
      <c r="J32" t="e">
        <f>EXP(J30-(J27*J31))</f>
        <v>#DIV/0!</v>
      </c>
    </row>
    <row r="33" spans="2:10" x14ac:dyDescent="0.2">
      <c r="B33" s="1">
        <v>31</v>
      </c>
      <c r="C33" s="3">
        <v>0.97560000000000002</v>
      </c>
      <c r="D33" s="1">
        <f t="shared" si="0"/>
        <v>0.97560975609756095</v>
      </c>
      <c r="G33" t="s">
        <v>31</v>
      </c>
      <c r="J33" t="e">
        <f>EXP(J30+(J27*J31))</f>
        <v>#DIV/0!</v>
      </c>
    </row>
    <row r="34" spans="2:10" x14ac:dyDescent="0.2">
      <c r="B34" s="1">
        <v>32</v>
      </c>
      <c r="C34" s="3">
        <v>0.97640000000000005</v>
      </c>
      <c r="D34" s="1">
        <f t="shared" si="0"/>
        <v>0.97637795275590555</v>
      </c>
    </row>
    <row r="35" spans="2:10" x14ac:dyDescent="0.2">
      <c r="B35" s="1">
        <v>33</v>
      </c>
      <c r="C35" s="3">
        <v>0.97709999999999997</v>
      </c>
      <c r="D35" s="1">
        <f t="shared" si="0"/>
        <v>0.97709923664122134</v>
      </c>
    </row>
    <row r="36" spans="2:10" x14ac:dyDescent="0.2">
      <c r="B36" s="1">
        <v>34</v>
      </c>
      <c r="C36" s="3">
        <v>0.9778</v>
      </c>
      <c r="D36" s="1">
        <f t="shared" si="0"/>
        <v>0.97777777777777775</v>
      </c>
    </row>
    <row r="37" spans="2:10" x14ac:dyDescent="0.2">
      <c r="B37" s="1">
        <v>35</v>
      </c>
      <c r="C37" s="3">
        <v>0.97840000000000005</v>
      </c>
      <c r="D37" s="1">
        <f t="shared" si="0"/>
        <v>0.97841726618705038</v>
      </c>
    </row>
    <row r="38" spans="2:10" x14ac:dyDescent="0.2">
      <c r="B38" s="1">
        <v>36</v>
      </c>
      <c r="C38" s="3">
        <v>0.97899999999999998</v>
      </c>
      <c r="D38" s="1">
        <f t="shared" si="0"/>
        <v>0.97902097902097907</v>
      </c>
    </row>
    <row r="39" spans="2:10" x14ac:dyDescent="0.2">
      <c r="B39" s="1">
        <v>37</v>
      </c>
      <c r="C39" s="3">
        <v>0.97960000000000003</v>
      </c>
      <c r="D39" s="1">
        <f t="shared" si="0"/>
        <v>0.97959183673469385</v>
      </c>
    </row>
    <row r="40" spans="2:10" x14ac:dyDescent="0.2">
      <c r="B40" s="1">
        <v>38</v>
      </c>
      <c r="C40" s="3">
        <v>0.98009999999999997</v>
      </c>
      <c r="D40" s="1">
        <f t="shared" si="0"/>
        <v>0.98013245033112584</v>
      </c>
    </row>
    <row r="41" spans="2:10" x14ac:dyDescent="0.2">
      <c r="B41" s="1">
        <v>39</v>
      </c>
      <c r="C41" s="3">
        <v>0.98060000000000003</v>
      </c>
      <c r="D41" s="1">
        <f t="shared" si="0"/>
        <v>0.98064516129032253</v>
      </c>
    </row>
    <row r="42" spans="2:10" x14ac:dyDescent="0.2">
      <c r="B42" s="1">
        <v>40</v>
      </c>
      <c r="C42" s="3">
        <v>0.98109999999999997</v>
      </c>
      <c r="D42" s="1">
        <f t="shared" si="0"/>
        <v>0.98113207547169812</v>
      </c>
    </row>
    <row r="43" spans="2:10" x14ac:dyDescent="0.2">
      <c r="B43" s="1">
        <v>41</v>
      </c>
      <c r="C43" s="3">
        <v>0.98160000000000003</v>
      </c>
      <c r="D43" s="1">
        <f t="shared" si="0"/>
        <v>0.98159509202453987</v>
      </c>
    </row>
    <row r="44" spans="2:10" x14ac:dyDescent="0.2">
      <c r="B44" s="1">
        <v>42</v>
      </c>
      <c r="C44" s="1">
        <v>0.98199999999999998</v>
      </c>
      <c r="D44" s="1">
        <f t="shared" si="0"/>
        <v>0.98203592814371254</v>
      </c>
    </row>
    <row r="45" spans="2:10" x14ac:dyDescent="0.2">
      <c r="B45" s="1">
        <v>43</v>
      </c>
      <c r="C45" s="1">
        <v>0.98240000000000005</v>
      </c>
      <c r="D45" s="1">
        <f t="shared" si="0"/>
        <v>0.98245614035087714</v>
      </c>
    </row>
    <row r="46" spans="2:10" x14ac:dyDescent="0.2">
      <c r="B46" s="1">
        <v>44</v>
      </c>
      <c r="C46" s="1">
        <v>0.98280000000000001</v>
      </c>
      <c r="D46" s="1">
        <f t="shared" si="0"/>
        <v>0.98285714285714287</v>
      </c>
    </row>
    <row r="47" spans="2:10" x14ac:dyDescent="0.2">
      <c r="B47" s="1">
        <v>45</v>
      </c>
      <c r="C47" s="1">
        <v>0.98319999999999996</v>
      </c>
      <c r="D47" s="1">
        <f t="shared" si="0"/>
        <v>0.98324022346368711</v>
      </c>
    </row>
    <row r="48" spans="2:10" x14ac:dyDescent="0.2">
      <c r="B48" s="1">
        <v>46</v>
      </c>
      <c r="C48" s="1">
        <v>0.98360000000000003</v>
      </c>
      <c r="D48" s="1">
        <f t="shared" si="0"/>
        <v>0.98360655737704916</v>
      </c>
    </row>
    <row r="49" spans="2:4" x14ac:dyDescent="0.2">
      <c r="B49" s="1">
        <v>47</v>
      </c>
      <c r="C49" s="1">
        <v>0.9839</v>
      </c>
      <c r="D49" s="1">
        <f t="shared" si="0"/>
        <v>0.98395721925133695</v>
      </c>
    </row>
    <row r="50" spans="2:4" x14ac:dyDescent="0.2">
      <c r="B50" s="1">
        <v>48</v>
      </c>
      <c r="C50" s="1">
        <v>0.98429999999999995</v>
      </c>
      <c r="D50" s="1">
        <f t="shared" si="0"/>
        <v>0.98429319371727753</v>
      </c>
    </row>
    <row r="51" spans="2:4" x14ac:dyDescent="0.2">
      <c r="B51" s="1">
        <v>49</v>
      </c>
      <c r="C51" s="1">
        <v>0.98460000000000003</v>
      </c>
      <c r="D51" s="1">
        <f t="shared" si="0"/>
        <v>0.98461538461538467</v>
      </c>
    </row>
    <row r="52" spans="2:4" x14ac:dyDescent="0.2">
      <c r="B52" s="1">
        <v>50</v>
      </c>
      <c r="C52" s="1">
        <v>0.9849</v>
      </c>
      <c r="D52" s="1">
        <f t="shared" si="0"/>
        <v>0.98492462311557794</v>
      </c>
    </row>
    <row r="53" spans="2:4" x14ac:dyDescent="0.2">
      <c r="B53" s="1">
        <f>B52+2</f>
        <v>52</v>
      </c>
      <c r="C53" s="3">
        <f>1-3/(4*B53-1)</f>
        <v>0.98550724637681164</v>
      </c>
      <c r="D53" s="1"/>
    </row>
    <row r="54" spans="2:4" x14ac:dyDescent="0.2">
      <c r="B54" s="1">
        <f t="shared" ref="B54:B67" si="1">B53+2</f>
        <v>54</v>
      </c>
      <c r="C54" s="3">
        <f t="shared" ref="C54:C99" si="2">1-3/(4*B54-1)</f>
        <v>0.98604651162790702</v>
      </c>
      <c r="D54" s="1"/>
    </row>
    <row r="55" spans="2:4" x14ac:dyDescent="0.2">
      <c r="B55" s="1">
        <f t="shared" si="1"/>
        <v>56</v>
      </c>
      <c r="C55" s="3">
        <f t="shared" si="2"/>
        <v>0.98654708520179368</v>
      </c>
      <c r="D55" s="1"/>
    </row>
    <row r="56" spans="2:4" x14ac:dyDescent="0.2">
      <c r="B56" s="1">
        <f t="shared" si="1"/>
        <v>58</v>
      </c>
      <c r="C56" s="3">
        <f t="shared" si="2"/>
        <v>0.98701298701298701</v>
      </c>
      <c r="D56" s="1"/>
    </row>
    <row r="57" spans="2:4" x14ac:dyDescent="0.2">
      <c r="B57" s="1">
        <f t="shared" si="1"/>
        <v>60</v>
      </c>
      <c r="C57" s="3">
        <f t="shared" si="2"/>
        <v>0.9874476987447699</v>
      </c>
      <c r="D57" s="1"/>
    </row>
    <row r="58" spans="2:4" x14ac:dyDescent="0.2">
      <c r="B58" s="1">
        <f t="shared" si="1"/>
        <v>62</v>
      </c>
      <c r="C58" s="3">
        <f t="shared" si="2"/>
        <v>0.98785425101214575</v>
      </c>
      <c r="D58" s="1"/>
    </row>
    <row r="59" spans="2:4" x14ac:dyDescent="0.2">
      <c r="B59" s="1">
        <f t="shared" si="1"/>
        <v>64</v>
      </c>
      <c r="C59" s="3">
        <f t="shared" si="2"/>
        <v>0.9882352941176471</v>
      </c>
      <c r="D59" s="1"/>
    </row>
    <row r="60" spans="2:4" x14ac:dyDescent="0.2">
      <c r="B60" s="1">
        <f t="shared" si="1"/>
        <v>66</v>
      </c>
      <c r="C60" s="3">
        <f t="shared" si="2"/>
        <v>0.98859315589353614</v>
      </c>
      <c r="D60" s="1"/>
    </row>
    <row r="61" spans="2:4" x14ac:dyDescent="0.2">
      <c r="B61" s="1">
        <f t="shared" si="1"/>
        <v>68</v>
      </c>
      <c r="C61" s="3">
        <f t="shared" si="2"/>
        <v>0.98892988929889303</v>
      </c>
      <c r="D61" s="1"/>
    </row>
    <row r="62" spans="2:4" x14ac:dyDescent="0.2">
      <c r="B62" s="1">
        <f t="shared" si="1"/>
        <v>70</v>
      </c>
      <c r="C62" s="3">
        <f t="shared" si="2"/>
        <v>0.989247311827957</v>
      </c>
      <c r="D62" s="1"/>
    </row>
    <row r="63" spans="2:4" x14ac:dyDescent="0.2">
      <c r="B63" s="1">
        <f t="shared" si="1"/>
        <v>72</v>
      </c>
      <c r="C63" s="3">
        <f t="shared" si="2"/>
        <v>0.98954703832752611</v>
      </c>
      <c r="D63" s="1"/>
    </row>
    <row r="64" spans="2:4" x14ac:dyDescent="0.2">
      <c r="B64" s="1">
        <f t="shared" si="1"/>
        <v>74</v>
      </c>
      <c r="C64" s="3">
        <f t="shared" si="2"/>
        <v>0.98983050847457632</v>
      </c>
      <c r="D64" s="1"/>
    </row>
    <row r="65" spans="2:4" x14ac:dyDescent="0.2">
      <c r="B65" s="1">
        <f t="shared" si="1"/>
        <v>76</v>
      </c>
      <c r="C65" s="3">
        <f t="shared" si="2"/>
        <v>0.99009900990099009</v>
      </c>
      <c r="D65" s="1"/>
    </row>
    <row r="66" spans="2:4" x14ac:dyDescent="0.2">
      <c r="B66" s="1">
        <f t="shared" si="1"/>
        <v>78</v>
      </c>
      <c r="C66" s="3">
        <f t="shared" si="2"/>
        <v>0.99035369774919613</v>
      </c>
      <c r="D66" s="1"/>
    </row>
    <row r="67" spans="2:4" x14ac:dyDescent="0.2">
      <c r="B67" s="1">
        <f t="shared" si="1"/>
        <v>80</v>
      </c>
      <c r="C67" s="3">
        <f t="shared" si="2"/>
        <v>0.99059561128526641</v>
      </c>
      <c r="D67" s="1"/>
    </row>
    <row r="68" spans="2:4" x14ac:dyDescent="0.2">
      <c r="B68" s="1">
        <f>B67+5</f>
        <v>85</v>
      </c>
      <c r="C68" s="3">
        <f t="shared" si="2"/>
        <v>0.99115044247787609</v>
      </c>
      <c r="D68" s="1"/>
    </row>
    <row r="69" spans="2:4" x14ac:dyDescent="0.2">
      <c r="B69" s="1">
        <f t="shared" ref="B69:B75" si="3">B68+5</f>
        <v>90</v>
      </c>
      <c r="C69" s="3">
        <f t="shared" si="2"/>
        <v>0.99164345403899723</v>
      </c>
      <c r="D69" s="1"/>
    </row>
    <row r="70" spans="2:4" x14ac:dyDescent="0.2">
      <c r="B70" s="1">
        <f t="shared" si="3"/>
        <v>95</v>
      </c>
      <c r="C70" s="3">
        <f t="shared" si="2"/>
        <v>0.9920844327176781</v>
      </c>
      <c r="D70" s="1"/>
    </row>
    <row r="71" spans="2:4" x14ac:dyDescent="0.2">
      <c r="B71" s="1">
        <f t="shared" si="3"/>
        <v>100</v>
      </c>
      <c r="C71" s="3">
        <f t="shared" si="2"/>
        <v>0.99248120300751874</v>
      </c>
      <c r="D71" s="1"/>
    </row>
    <row r="72" spans="2:4" x14ac:dyDescent="0.2">
      <c r="B72" s="1">
        <f t="shared" si="3"/>
        <v>105</v>
      </c>
      <c r="C72" s="3">
        <f t="shared" si="2"/>
        <v>0.99284009546539376</v>
      </c>
      <c r="D72" s="1"/>
    </row>
    <row r="73" spans="2:4" x14ac:dyDescent="0.2">
      <c r="B73" s="1">
        <f t="shared" si="3"/>
        <v>110</v>
      </c>
      <c r="C73" s="3">
        <f t="shared" si="2"/>
        <v>0.99316628701594534</v>
      </c>
      <c r="D73" s="1"/>
    </row>
    <row r="74" spans="2:4" x14ac:dyDescent="0.2">
      <c r="B74" s="1">
        <f t="shared" si="3"/>
        <v>115</v>
      </c>
      <c r="C74" s="3">
        <f t="shared" si="2"/>
        <v>0.99346405228758172</v>
      </c>
      <c r="D74" s="1"/>
    </row>
    <row r="75" spans="2:4" x14ac:dyDescent="0.2">
      <c r="B75" s="1">
        <f t="shared" si="3"/>
        <v>120</v>
      </c>
      <c r="C75" s="3">
        <f t="shared" si="2"/>
        <v>0.99373695198329859</v>
      </c>
      <c r="D75" s="1"/>
    </row>
    <row r="76" spans="2:4" x14ac:dyDescent="0.2">
      <c r="B76" s="1">
        <f>B75+10</f>
        <v>130</v>
      </c>
      <c r="C76" s="3">
        <f t="shared" si="2"/>
        <v>0.9942196531791907</v>
      </c>
      <c r="D76" s="1"/>
    </row>
    <row r="77" spans="2:4" x14ac:dyDescent="0.2">
      <c r="B77" s="1">
        <f>B76+10</f>
        <v>140</v>
      </c>
      <c r="C77" s="3">
        <f t="shared" si="2"/>
        <v>0.99463327370304111</v>
      </c>
      <c r="D77" s="1"/>
    </row>
    <row r="78" spans="2:4" x14ac:dyDescent="0.2">
      <c r="B78" s="1">
        <f>B77+10</f>
        <v>150</v>
      </c>
      <c r="C78" s="3">
        <f t="shared" si="2"/>
        <v>0.994991652754591</v>
      </c>
      <c r="D78" s="1"/>
    </row>
    <row r="79" spans="2:4" x14ac:dyDescent="0.2">
      <c r="B79" s="1">
        <f>B78+10</f>
        <v>160</v>
      </c>
      <c r="C79" s="3">
        <f t="shared" si="2"/>
        <v>0.99530516431924887</v>
      </c>
      <c r="D79" s="1"/>
    </row>
    <row r="80" spans="2:4" x14ac:dyDescent="0.2">
      <c r="B80" s="1">
        <f t="shared" ref="B80:B86" si="4">B79+20</f>
        <v>180</v>
      </c>
      <c r="C80" s="3">
        <f t="shared" si="2"/>
        <v>0.99582753824756609</v>
      </c>
      <c r="D80" s="1"/>
    </row>
    <row r="81" spans="2:4" x14ac:dyDescent="0.2">
      <c r="B81" s="1">
        <f t="shared" si="4"/>
        <v>200</v>
      </c>
      <c r="C81" s="3">
        <f t="shared" si="2"/>
        <v>0.99624530663329158</v>
      </c>
      <c r="D81" s="1"/>
    </row>
    <row r="82" spans="2:4" x14ac:dyDescent="0.2">
      <c r="B82" s="1">
        <f t="shared" si="4"/>
        <v>220</v>
      </c>
      <c r="C82" s="3">
        <f t="shared" si="2"/>
        <v>0.9965870307167235</v>
      </c>
      <c r="D82" s="1"/>
    </row>
    <row r="83" spans="2:4" x14ac:dyDescent="0.2">
      <c r="B83" s="1">
        <f t="shared" si="4"/>
        <v>240</v>
      </c>
      <c r="C83" s="3">
        <f t="shared" si="2"/>
        <v>0.99687174139728885</v>
      </c>
      <c r="D83" s="1"/>
    </row>
    <row r="84" spans="2:4" x14ac:dyDescent="0.2">
      <c r="B84" s="1">
        <f t="shared" si="4"/>
        <v>260</v>
      </c>
      <c r="C84" s="3">
        <f t="shared" si="2"/>
        <v>0.99711260827718962</v>
      </c>
      <c r="D84" s="1"/>
    </row>
    <row r="85" spans="2:4" x14ac:dyDescent="0.2">
      <c r="B85" s="1">
        <f t="shared" si="4"/>
        <v>280</v>
      </c>
      <c r="C85" s="3">
        <f t="shared" si="2"/>
        <v>0.99731903485254692</v>
      </c>
      <c r="D85" s="1"/>
    </row>
    <row r="86" spans="2:4" x14ac:dyDescent="0.2">
      <c r="B86" s="1">
        <f t="shared" si="4"/>
        <v>300</v>
      </c>
      <c r="C86" s="3">
        <f t="shared" si="2"/>
        <v>0.99749791492910755</v>
      </c>
      <c r="D86" s="1"/>
    </row>
    <row r="87" spans="2:4" x14ac:dyDescent="0.2">
      <c r="B87" s="1">
        <f>B86+50</f>
        <v>350</v>
      </c>
      <c r="C87" s="3">
        <f t="shared" si="2"/>
        <v>0.997855611150822</v>
      </c>
      <c r="D87" s="1"/>
    </row>
    <row r="88" spans="2:4" x14ac:dyDescent="0.2">
      <c r="B88" s="1">
        <f>B87+50</f>
        <v>400</v>
      </c>
      <c r="C88" s="3">
        <f t="shared" si="2"/>
        <v>0.99812382739212002</v>
      </c>
      <c r="D88" s="1"/>
    </row>
    <row r="89" spans="2:4" x14ac:dyDescent="0.2">
      <c r="B89" s="1">
        <f>B88+100</f>
        <v>500</v>
      </c>
      <c r="C89" s="3">
        <f t="shared" si="2"/>
        <v>0.9984992496248124</v>
      </c>
      <c r="D89" s="1"/>
    </row>
    <row r="90" spans="2:4" x14ac:dyDescent="0.2">
      <c r="B90" s="1">
        <f>B89+100</f>
        <v>600</v>
      </c>
      <c r="C90" s="3">
        <f t="shared" si="2"/>
        <v>0.99874947894956234</v>
      </c>
      <c r="D90" s="1"/>
    </row>
    <row r="91" spans="2:4" x14ac:dyDescent="0.2">
      <c r="B91" s="1">
        <f>B90+100</f>
        <v>700</v>
      </c>
      <c r="C91" s="3">
        <f t="shared" si="2"/>
        <v>0.99892818863879962</v>
      </c>
      <c r="D91" s="1"/>
    </row>
    <row r="92" spans="2:4" x14ac:dyDescent="0.2">
      <c r="B92" s="1">
        <f>B91+100</f>
        <v>800</v>
      </c>
      <c r="C92" s="3">
        <f t="shared" si="2"/>
        <v>0.99906220693966863</v>
      </c>
      <c r="D92" s="1"/>
    </row>
    <row r="93" spans="2:4" x14ac:dyDescent="0.2">
      <c r="B93" s="1">
        <f>B92+200</f>
        <v>1000</v>
      </c>
      <c r="C93" s="3">
        <f t="shared" si="2"/>
        <v>0.99924981245311328</v>
      </c>
      <c r="D93" s="1"/>
    </row>
    <row r="94" spans="2:4" x14ac:dyDescent="0.2">
      <c r="B94" s="1">
        <f>B93+500</f>
        <v>1500</v>
      </c>
      <c r="C94" s="3">
        <f t="shared" si="2"/>
        <v>0.99949991665277549</v>
      </c>
      <c r="D94" s="1"/>
    </row>
    <row r="95" spans="2:4" x14ac:dyDescent="0.2">
      <c r="B95" s="1">
        <f>B94+500</f>
        <v>2000</v>
      </c>
      <c r="C95" s="3">
        <f t="shared" si="2"/>
        <v>0.9996249531191399</v>
      </c>
      <c r="D95" s="1"/>
    </row>
    <row r="96" spans="2:4" x14ac:dyDescent="0.2">
      <c r="B96" s="1">
        <f>B95+500</f>
        <v>2500</v>
      </c>
      <c r="C96" s="3">
        <f t="shared" si="2"/>
        <v>0.99969996999699973</v>
      </c>
      <c r="D96" s="1"/>
    </row>
    <row r="97" spans="2:4" x14ac:dyDescent="0.2">
      <c r="B97" s="1">
        <f>B96+500</f>
        <v>3000</v>
      </c>
      <c r="C97" s="3">
        <f t="shared" si="2"/>
        <v>0.99974997916493036</v>
      </c>
      <c r="D97" s="1"/>
    </row>
    <row r="98" spans="2:4" x14ac:dyDescent="0.2">
      <c r="B98" s="1">
        <f>B97+1000</f>
        <v>4000</v>
      </c>
      <c r="C98" s="3">
        <f t="shared" si="2"/>
        <v>0.9998124882805175</v>
      </c>
      <c r="D98" s="1"/>
    </row>
    <row r="99" spans="2:4" x14ac:dyDescent="0.2">
      <c r="B99" s="1">
        <f>B98+2000</f>
        <v>6000</v>
      </c>
      <c r="C99" s="3">
        <f t="shared" si="2"/>
        <v>0.99987499479144959</v>
      </c>
      <c r="D99" s="1"/>
    </row>
  </sheetData>
  <sheetProtection sheet="1" objects="1" scenarios="1" selectLockedCells="1"/>
  <mergeCells count="1">
    <mergeCell ref="I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Effect Size Calculator</vt:lpstr>
      <vt:lpstr>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Paul Connolly</cp:lastModifiedBy>
  <dcterms:created xsi:type="dcterms:W3CDTF">2017-07-31T11:17:31Z</dcterms:created>
  <dcterms:modified xsi:type="dcterms:W3CDTF">2017-08-01T11:45:04Z</dcterms:modified>
</cp:coreProperties>
</file>