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\Dropbox\In Process\BT2e_Dan\Essential Spreadsheets\Tables-Active\"/>
    </mc:Choice>
  </mc:AlternateContent>
  <bookViews>
    <workbookView xWindow="0" yWindow="0" windowWidth="28800" windowHeight="12435" activeTab="2"/>
  </bookViews>
  <sheets>
    <sheet name="Table 17.1" sheetId="1" r:id="rId1"/>
    <sheet name="Table 17.2" sheetId="2" r:id="rId2"/>
    <sheet name="Table 17.3" sheetId="6" r:id="rId3"/>
  </sheets>
  <externalReferences>
    <externalReference r:id="rId4"/>
    <externalReference r:id="rId5"/>
    <externalReference r:id="rId6"/>
  </externalReferences>
  <definedNames>
    <definedName name="Ages_Solutions">'[1]Answers Part 1'!$U$3:$W$8</definedName>
    <definedName name="GradeTable">'[2]Part 2 Grade Worksheet'!$D$12:$E$16</definedName>
    <definedName name="Tickets">'[3]Question 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6" l="1"/>
  <c r="F5" i="6"/>
  <c r="G5" i="6"/>
  <c r="E6" i="6"/>
  <c r="F6" i="6" s="1"/>
  <c r="E7" i="6"/>
  <c r="G7" i="6" s="1"/>
  <c r="E8" i="6"/>
  <c r="F8" i="6" s="1"/>
  <c r="E9" i="6"/>
  <c r="F9" i="6" s="1"/>
  <c r="E10" i="6"/>
  <c r="F10" i="6" s="1"/>
  <c r="G10" i="6"/>
  <c r="E11" i="6"/>
  <c r="G11" i="6" s="1"/>
  <c r="E12" i="6"/>
  <c r="F12" i="6" s="1"/>
  <c r="E13" i="6"/>
  <c r="G13" i="6" s="1"/>
  <c r="F13" i="6"/>
  <c r="E14" i="6"/>
  <c r="F14" i="6" s="1"/>
  <c r="G14" i="6"/>
  <c r="E15" i="6"/>
  <c r="G15" i="6" s="1"/>
  <c r="E16" i="6"/>
  <c r="F16" i="6" s="1"/>
  <c r="E17" i="6"/>
  <c r="F17" i="6"/>
  <c r="G17" i="6"/>
  <c r="E18" i="6"/>
  <c r="F18" i="6" s="1"/>
  <c r="G18" i="6"/>
  <c r="E19" i="6"/>
  <c r="G19" i="6" s="1"/>
  <c r="E20" i="6"/>
  <c r="F20" i="6" s="1"/>
  <c r="E21" i="6"/>
  <c r="F21" i="6"/>
  <c r="G21" i="6"/>
  <c r="E22" i="6"/>
  <c r="F22" i="6" s="1"/>
  <c r="E23" i="6"/>
  <c r="G23" i="6" s="1"/>
  <c r="E24" i="6"/>
  <c r="F24" i="6" s="1"/>
  <c r="E25" i="6"/>
  <c r="F25" i="6" s="1"/>
  <c r="E26" i="6"/>
  <c r="F26" i="6" s="1"/>
  <c r="G26" i="6"/>
  <c r="E27" i="6"/>
  <c r="G27" i="6" s="1"/>
  <c r="E28" i="6"/>
  <c r="F28" i="6" s="1"/>
  <c r="E29" i="6"/>
  <c r="G29" i="6" s="1"/>
  <c r="F29" i="6"/>
  <c r="E30" i="6"/>
  <c r="F30" i="6" s="1"/>
  <c r="G30" i="6"/>
  <c r="E31" i="6"/>
  <c r="G31" i="6" s="1"/>
  <c r="E32" i="6"/>
  <c r="F32" i="6" s="1"/>
  <c r="E33" i="6"/>
  <c r="F33" i="6"/>
  <c r="G33" i="6"/>
  <c r="E34" i="6"/>
  <c r="F34" i="6" s="1"/>
  <c r="G34" i="6"/>
  <c r="E35" i="6"/>
  <c r="G35" i="6" s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12" i="1"/>
  <c r="F11" i="1"/>
  <c r="E5" i="2"/>
  <c r="E4" i="2"/>
  <c r="D5" i="2"/>
  <c r="D4" i="2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C13" i="1"/>
  <c r="B12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14" i="1"/>
  <c r="C12" i="1"/>
  <c r="B11" i="1"/>
  <c r="E11" i="1" s="1"/>
  <c r="G25" i="6" l="1"/>
  <c r="G9" i="6"/>
  <c r="G22" i="6"/>
  <c r="G6" i="6"/>
  <c r="F35" i="6"/>
  <c r="G32" i="6"/>
  <c r="F31" i="6"/>
  <c r="G28" i="6"/>
  <c r="F27" i="6"/>
  <c r="G24" i="6"/>
  <c r="F23" i="6"/>
  <c r="G20" i="6"/>
  <c r="F19" i="6"/>
  <c r="G16" i="6"/>
  <c r="F15" i="6"/>
  <c r="G12" i="6"/>
  <c r="G36" i="6" s="1"/>
  <c r="F11" i="6"/>
  <c r="G8" i="6"/>
  <c r="F7" i="6"/>
  <c r="F36" i="6" s="1"/>
  <c r="F34" i="1"/>
</calcChain>
</file>

<file path=xl/sharedStrings.xml><?xml version="1.0" encoding="utf-8"?>
<sst xmlns="http://schemas.openxmlformats.org/spreadsheetml/2006/main" count="40" uniqueCount="36">
  <si>
    <t>Net present value (NPV)</t>
  </si>
  <si>
    <t>Net present value (NPV)</t>
  </si>
  <si>
    <t>rate: 6%</t>
  </si>
  <si>
    <t>Project 2</t>
  </si>
  <si>
    <t>Discount rate: 9%</t>
  </si>
  <si>
    <t>Discount</t>
  </si>
  <si>
    <t>Project 1</t>
  </si>
  <si>
    <t>Opportunity ($)</t>
  </si>
  <si>
    <t>Financial ($)</t>
  </si>
  <si>
    <t>Present value (PV)</t>
  </si>
  <si>
    <t>Net benefit</t>
  </si>
  <si>
    <t>Arena construction and operation tax inflow</t>
  </si>
  <si>
    <t>Costs</t>
  </si>
  <si>
    <t>Year</t>
  </si>
  <si>
    <t>Period</t>
  </si>
  <si>
    <t>Benefit-cost ratio (BCR)</t>
  </si>
  <si>
    <t>Benefits</t>
  </si>
  <si>
    <t>Project designator</t>
  </si>
  <si>
    <t>Present value (PV) ($)</t>
  </si>
  <si>
    <t>Net benefits ($)</t>
  </si>
  <si>
    <t>Benefits: Extra earnings ($)</t>
  </si>
  <si>
    <t>Table 17.3 Cost-Benefit Analysis With Sensitivity Analysis of the Atlantic Yards Arena Investment (in millions of dollars)</t>
  </si>
  <si>
    <t>Table 17.2 Costs, Benefits, Benefit-Cost Ratio, and Net Present Value for Two Hypothetical Projects</t>
  </si>
  <si>
    <t>Table 17.1 Cost-Benefit Analysis of Attending Master’s of Public Administration Program</t>
  </si>
  <si>
    <r>
      <t>¨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Tuition, fees, and books for 2 years will cost $40,000.</t>
    </r>
  </si>
  <si>
    <r>
      <t>¨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The opportunity cost of forgone earnings for a period of 2 years is $100,000.</t>
    </r>
  </si>
  <si>
    <r>
      <t>¨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Annual extra earnings after graduation will be $10,000 for 20 years.</t>
    </r>
  </si>
  <si>
    <r>
      <t>¨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All the dollar amounts above are in today’s dollars (constant dollars).</t>
    </r>
  </si>
  <si>
    <r>
      <t>¨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Financial costs are incurred at the beginning of year 1 and year 2, and opportunity costs are incurred at the end of year 1 and year 2.</t>
    </r>
  </si>
  <si>
    <r>
      <t>¨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Benefits are incurred at the end of each year.</t>
    </r>
  </si>
  <si>
    <r>
      <t>¨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 xml:space="preserve">The real </t>
    </r>
    <r>
      <rPr>
        <b/>
        <sz val="12"/>
        <color theme="1"/>
        <rFont val="Times New Roman"/>
        <family val="1"/>
      </rPr>
      <t>discount rate</t>
    </r>
    <r>
      <rPr>
        <sz val="12"/>
        <color theme="1"/>
        <rFont val="Times New Roman"/>
        <family val="1"/>
      </rPr>
      <t xml:space="preserve"> is 2%.</t>
    </r>
  </si>
  <si>
    <t>Tuition</t>
  </si>
  <si>
    <t>Lost Income</t>
  </si>
  <si>
    <t>Annual Earings Increase</t>
  </si>
  <si>
    <t>Interest</t>
  </si>
  <si>
    <t>$Millions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</si>
</sst>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9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Times New Roman"/>
      <family val="1"/>
    </font>
    <font>
      <sz val="11"/>
      <color theme="1"/>
      <name val="Times New Roman"/>
      <family val="1"/>
    </font>
    <font>
      <sz val="10"/>
      <name val="Arial"/>
      <family val="2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theme="1"/>
      <name val="Symbol"/>
      <family val="1"/>
      <charset val="2"/>
    </font>
    <font>
      <sz val="7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3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67">
    <xf numFmtId="0" fontId="0" fillId="0" borderId="0" xfId="0"/>
    <xf numFmtId="8" fontId="1" fillId="0" borderId="1" xfId="0" applyNumberFormat="1" applyFont="1" applyBorder="1" applyAlignment="1">
      <alignment vertical="center"/>
    </xf>
    <xf numFmtId="8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6" fontId="2" fillId="0" borderId="8" xfId="0" applyNumberFormat="1" applyFont="1" applyBorder="1" applyAlignment="1">
      <alignment vertical="center"/>
    </xf>
    <xf numFmtId="3" fontId="2" fillId="0" borderId="8" xfId="0" applyNumberFormat="1" applyFont="1" applyBorder="1" applyAlignment="1">
      <alignment vertical="center"/>
    </xf>
    <xf numFmtId="3" fontId="2" fillId="0" borderId="9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8" fontId="1" fillId="0" borderId="0" xfId="0" applyNumberFormat="1" applyFont="1" applyAlignment="1">
      <alignment vertical="center"/>
    </xf>
    <xf numFmtId="6" fontId="2" fillId="0" borderId="0" xfId="0" applyNumberFormat="1" applyFont="1" applyAlignment="1">
      <alignment vertical="center"/>
    </xf>
    <xf numFmtId="0" fontId="2" fillId="0" borderId="1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20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4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16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10" fontId="0" fillId="0" borderId="0" xfId="0" applyNumberFormat="1"/>
    <xf numFmtId="9" fontId="0" fillId="0" borderId="0" xfId="0" applyNumberFormat="1"/>
    <xf numFmtId="0" fontId="6" fillId="0" borderId="0" xfId="0" applyFont="1" applyAlignment="1">
      <alignment horizontal="left" vertical="center" indent="2"/>
    </xf>
    <xf numFmtId="0" fontId="0" fillId="0" borderId="0" xfId="0" applyAlignment="1">
      <alignment horizontal="right"/>
    </xf>
    <xf numFmtId="169" fontId="0" fillId="0" borderId="0" xfId="2" applyNumberFormat="1" applyFont="1"/>
    <xf numFmtId="3" fontId="2" fillId="0" borderId="19" xfId="0" applyNumberFormat="1" applyFont="1" applyBorder="1" applyAlignment="1">
      <alignment vertical="center"/>
    </xf>
    <xf numFmtId="3" fontId="2" fillId="0" borderId="18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0" fillId="0" borderId="0" xfId="0" applyNumberFormat="1"/>
    <xf numFmtId="8" fontId="2" fillId="0" borderId="2" xfId="0" applyNumberFormat="1" applyFont="1" applyBorder="1" applyAlignment="1">
      <alignment vertical="center"/>
    </xf>
    <xf numFmtId="44" fontId="0" fillId="0" borderId="11" xfId="3" quotePrefix="1" applyFont="1" applyBorder="1"/>
    <xf numFmtId="44" fontId="0" fillId="0" borderId="6" xfId="3" quotePrefix="1" applyFont="1" applyBorder="1"/>
    <xf numFmtId="2" fontId="0" fillId="0" borderId="0" xfId="0" quotePrefix="1" applyNumberFormat="1"/>
    <xf numFmtId="8" fontId="1" fillId="0" borderId="12" xfId="0" applyNumberFormat="1" applyFont="1" applyBorder="1" applyAlignment="1">
      <alignment vertical="center"/>
    </xf>
  </cellXfs>
  <cellStyles count="4">
    <cellStyle name="Comma" xfId="2" builtinId="3"/>
    <cellStyle name="Currency" xfId="3" builtinId="4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williams/Dropbox/SharedFolders/BT2eForCQ/SelfChecking2e/Answers/Budget%20Tools%202e%20Appendix%20B%20Spreadsheets%20Questions%202-3,5-12%20(SelfChecking)%20(2014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/Dropbox/Office/Teach/S/PAF%209140/ForPAF9140/SSSolutions/ForDev2e/Budget%20Tools%202e%20Spreadsheet%20Appendix%20Questions%2013-22%20(SelfChecking)%20(2014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williams/Dropbox/Office/BT2E/SelfChecking2e/Budget%20Tools%202e%20Spreadsheet%20Appendix%20Questions%20Problem%20Set%202%20(SelfChecking)%20(201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s"/>
      <sheetName val="Exercises Part 1"/>
      <sheetName val="Answers Part 1"/>
      <sheetName val="Exercises Grade Worksheet"/>
    </sheetNames>
    <sheetDataSet>
      <sheetData sheetId="0" refreshError="1"/>
      <sheetData sheetId="1">
        <row r="2">
          <cell r="I2">
            <v>35</v>
          </cell>
        </row>
      </sheetData>
      <sheetData sheetId="2">
        <row r="3">
          <cell r="U3" t="str">
            <v>Anderson</v>
          </cell>
          <cell r="V3" t="str">
            <v>Female</v>
          </cell>
          <cell r="W3">
            <v>19</v>
          </cell>
        </row>
        <row r="4">
          <cell r="U4" t="str">
            <v>Goldberg</v>
          </cell>
          <cell r="V4" t="str">
            <v>Female</v>
          </cell>
          <cell r="W4">
            <v>23</v>
          </cell>
        </row>
        <row r="5">
          <cell r="U5" t="str">
            <v>Henderson</v>
          </cell>
          <cell r="V5" t="str">
            <v>Female</v>
          </cell>
          <cell r="W5">
            <v>27</v>
          </cell>
        </row>
        <row r="6">
          <cell r="U6" t="str">
            <v>Jones</v>
          </cell>
          <cell r="V6" t="str">
            <v>Male</v>
          </cell>
          <cell r="W6">
            <v>20</v>
          </cell>
        </row>
        <row r="7">
          <cell r="U7" t="str">
            <v>Wilson</v>
          </cell>
          <cell r="V7" t="str">
            <v>Male</v>
          </cell>
          <cell r="W7">
            <v>25</v>
          </cell>
        </row>
        <row r="8">
          <cell r="U8" t="str">
            <v>Zimmerman</v>
          </cell>
          <cell r="V8" t="str">
            <v>Male</v>
          </cell>
          <cell r="W8">
            <v>22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rcises Part 2"/>
      <sheetName val="Answers Part 2"/>
      <sheetName val="Part 2 Grade Worksheet"/>
    </sheetNames>
    <sheetDataSet>
      <sheetData sheetId="0"/>
      <sheetData sheetId="1"/>
      <sheetData sheetId="2">
        <row r="12">
          <cell r="D12" t="str">
            <v>A</v>
          </cell>
          <cell r="E12">
            <v>1</v>
          </cell>
        </row>
        <row r="13">
          <cell r="D13" t="str">
            <v>B</v>
          </cell>
          <cell r="E13">
            <v>0.9</v>
          </cell>
        </row>
        <row r="14">
          <cell r="D14" t="str">
            <v>C</v>
          </cell>
          <cell r="E14">
            <v>0.8</v>
          </cell>
        </row>
        <row r="15">
          <cell r="D15" t="str">
            <v>D</v>
          </cell>
          <cell r="E15">
            <v>0.7</v>
          </cell>
        </row>
        <row r="16">
          <cell r="D16" t="str">
            <v>F</v>
          </cell>
          <cell r="E16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 1"/>
      <sheetName val="Tickets-Answers"/>
      <sheetName val="Question 2"/>
      <sheetName val="Temperatur - Answers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workbookViewId="0">
      <selection activeCell="F11" sqref="F11"/>
    </sheetView>
  </sheetViews>
  <sheetFormatPr defaultRowHeight="15" x14ac:dyDescent="0.25"/>
  <cols>
    <col min="1" max="1" width="5.28515625" bestFit="1" customWidth="1"/>
    <col min="2" max="2" width="11.42578125" bestFit="1" customWidth="1"/>
    <col min="3" max="3" width="14" bestFit="1" customWidth="1"/>
    <col min="4" max="4" width="24.5703125" bestFit="1" customWidth="1"/>
    <col min="5" max="5" width="14.42578125" bestFit="1" customWidth="1"/>
    <col min="6" max="6" width="20.5703125" bestFit="1" customWidth="1"/>
  </cols>
  <sheetData>
    <row r="1" spans="1:9" ht="15.75" x14ac:dyDescent="0.25">
      <c r="C1" s="52" t="s">
        <v>31</v>
      </c>
      <c r="D1" s="53">
        <v>20000</v>
      </c>
      <c r="I1" s="51" t="s">
        <v>24</v>
      </c>
    </row>
    <row r="2" spans="1:9" ht="15.75" x14ac:dyDescent="0.25">
      <c r="C2" s="52" t="s">
        <v>32</v>
      </c>
      <c r="D2" s="53">
        <v>50000</v>
      </c>
      <c r="I2" s="51" t="s">
        <v>25</v>
      </c>
    </row>
    <row r="3" spans="1:9" ht="15.75" x14ac:dyDescent="0.25">
      <c r="C3" s="52" t="s">
        <v>33</v>
      </c>
      <c r="D3" s="53">
        <v>10000</v>
      </c>
      <c r="I3" s="51" t="s">
        <v>26</v>
      </c>
    </row>
    <row r="4" spans="1:9" ht="15.75" x14ac:dyDescent="0.25">
      <c r="C4" s="52" t="s">
        <v>34</v>
      </c>
      <c r="D4" s="50">
        <v>0.02</v>
      </c>
      <c r="I4" s="51" t="s">
        <v>27</v>
      </c>
    </row>
    <row r="5" spans="1:9" ht="15.75" x14ac:dyDescent="0.25">
      <c r="I5" s="51" t="s">
        <v>28</v>
      </c>
    </row>
    <row r="6" spans="1:9" ht="15.75" x14ac:dyDescent="0.25">
      <c r="I6" s="51" t="s">
        <v>29</v>
      </c>
    </row>
    <row r="7" spans="1:9" ht="15.75" x14ac:dyDescent="0.25">
      <c r="I7" s="51" t="s">
        <v>30</v>
      </c>
    </row>
    <row r="8" spans="1:9" ht="16.5" thickBot="1" x14ac:dyDescent="0.3">
      <c r="A8" s="48" t="s">
        <v>23</v>
      </c>
      <c r="B8" s="48"/>
      <c r="C8" s="48"/>
      <c r="D8" s="48"/>
      <c r="E8" s="48"/>
      <c r="F8" s="48"/>
      <c r="H8" s="50"/>
    </row>
    <row r="9" spans="1:9" ht="15.75" thickBot="1" x14ac:dyDescent="0.3">
      <c r="A9" s="27" t="s">
        <v>13</v>
      </c>
      <c r="B9" s="26" t="s">
        <v>12</v>
      </c>
      <c r="C9" s="26"/>
      <c r="D9" s="46" t="s">
        <v>20</v>
      </c>
      <c r="E9" s="46" t="s">
        <v>19</v>
      </c>
      <c r="F9" s="47" t="s">
        <v>18</v>
      </c>
    </row>
    <row r="10" spans="1:9" ht="15.75" thickBot="1" x14ac:dyDescent="0.3">
      <c r="A10" s="28"/>
      <c r="B10" s="22" t="s">
        <v>8</v>
      </c>
      <c r="C10" s="22" t="s">
        <v>7</v>
      </c>
      <c r="D10" s="42"/>
      <c r="E10" s="42"/>
      <c r="F10" s="45"/>
    </row>
    <row r="11" spans="1:9" x14ac:dyDescent="0.25">
      <c r="A11" s="18">
        <v>0</v>
      </c>
      <c r="B11" s="54">
        <f>-D1</f>
        <v>-20000</v>
      </c>
      <c r="C11" s="21"/>
      <c r="D11" s="21"/>
      <c r="E11" s="54">
        <f>SUM(B11:D11)</f>
        <v>-20000</v>
      </c>
      <c r="F11" s="55">
        <f>E11/((1+$D$4)^A11)</f>
        <v>-20000</v>
      </c>
    </row>
    <row r="12" spans="1:9" x14ac:dyDescent="0.25">
      <c r="A12" s="23">
        <v>1</v>
      </c>
      <c r="B12" s="56">
        <f>-D1</f>
        <v>-20000</v>
      </c>
      <c r="C12" s="56">
        <f>-D2</f>
        <v>-50000</v>
      </c>
      <c r="D12" s="57"/>
      <c r="E12" s="56">
        <f t="shared" ref="E12:E33" si="0">SUM(B12:D12)</f>
        <v>-70000</v>
      </c>
      <c r="F12" s="7">
        <f>E12/((1+$D$4)^A12)</f>
        <v>-68627.450980392154</v>
      </c>
      <c r="G12" s="49"/>
    </row>
    <row r="13" spans="1:9" x14ac:dyDescent="0.25">
      <c r="A13" s="23">
        <v>2</v>
      </c>
      <c r="B13" s="57"/>
      <c r="C13" s="56">
        <f>-D2</f>
        <v>-50000</v>
      </c>
      <c r="D13" s="57"/>
      <c r="E13" s="56">
        <f t="shared" si="0"/>
        <v>-50000</v>
      </c>
      <c r="F13" s="7">
        <f t="shared" ref="F13:F33" si="1">E13/((1+$D$4)^A13)</f>
        <v>-48058.439061899269</v>
      </c>
    </row>
    <row r="14" spans="1:9" x14ac:dyDescent="0.25">
      <c r="A14" s="23">
        <v>3</v>
      </c>
      <c r="B14" s="57"/>
      <c r="C14" s="57"/>
      <c r="D14" s="56">
        <f>D$3</f>
        <v>10000</v>
      </c>
      <c r="E14" s="56">
        <f t="shared" si="0"/>
        <v>10000</v>
      </c>
      <c r="F14" s="7">
        <f t="shared" si="1"/>
        <v>9423.2233454704456</v>
      </c>
    </row>
    <row r="15" spans="1:9" x14ac:dyDescent="0.25">
      <c r="A15" s="23">
        <v>4</v>
      </c>
      <c r="B15" s="57"/>
      <c r="C15" s="57"/>
      <c r="D15" s="56">
        <f t="shared" ref="D15:D33" si="2">D$3</f>
        <v>10000</v>
      </c>
      <c r="E15" s="56">
        <f t="shared" si="0"/>
        <v>10000</v>
      </c>
      <c r="F15" s="7">
        <f t="shared" si="1"/>
        <v>9238.4542602651418</v>
      </c>
    </row>
    <row r="16" spans="1:9" x14ac:dyDescent="0.25">
      <c r="A16" s="23">
        <v>5</v>
      </c>
      <c r="B16" s="57"/>
      <c r="C16" s="57"/>
      <c r="D16" s="56">
        <f t="shared" si="2"/>
        <v>10000</v>
      </c>
      <c r="E16" s="56">
        <f t="shared" si="0"/>
        <v>10000</v>
      </c>
      <c r="F16" s="7">
        <f t="shared" si="1"/>
        <v>9057.3080982991596</v>
      </c>
    </row>
    <row r="17" spans="1:6" x14ac:dyDescent="0.25">
      <c r="A17" s="23">
        <v>6</v>
      </c>
      <c r="B17" s="57"/>
      <c r="C17" s="57"/>
      <c r="D17" s="56">
        <f t="shared" si="2"/>
        <v>10000</v>
      </c>
      <c r="E17" s="56">
        <f t="shared" si="0"/>
        <v>10000</v>
      </c>
      <c r="F17" s="7">
        <f t="shared" si="1"/>
        <v>8879.7138218619202</v>
      </c>
    </row>
    <row r="18" spans="1:6" x14ac:dyDescent="0.25">
      <c r="A18" s="23">
        <v>7</v>
      </c>
      <c r="B18" s="57"/>
      <c r="C18" s="57"/>
      <c r="D18" s="56">
        <f t="shared" si="2"/>
        <v>10000</v>
      </c>
      <c r="E18" s="56">
        <f t="shared" si="0"/>
        <v>10000</v>
      </c>
      <c r="F18" s="7">
        <f t="shared" si="1"/>
        <v>8705.6017861391392</v>
      </c>
    </row>
    <row r="19" spans="1:6" x14ac:dyDescent="0.25">
      <c r="A19" s="23">
        <v>8</v>
      </c>
      <c r="B19" s="57"/>
      <c r="C19" s="57"/>
      <c r="D19" s="56">
        <f t="shared" si="2"/>
        <v>10000</v>
      </c>
      <c r="E19" s="56">
        <f t="shared" si="0"/>
        <v>10000</v>
      </c>
      <c r="F19" s="7">
        <f t="shared" si="1"/>
        <v>8534.9037119011155</v>
      </c>
    </row>
    <row r="20" spans="1:6" x14ac:dyDescent="0.25">
      <c r="A20" s="23">
        <v>9</v>
      </c>
      <c r="B20" s="57"/>
      <c r="C20" s="57"/>
      <c r="D20" s="56">
        <f t="shared" si="2"/>
        <v>10000</v>
      </c>
      <c r="E20" s="56">
        <f t="shared" si="0"/>
        <v>10000</v>
      </c>
      <c r="F20" s="7">
        <f t="shared" si="1"/>
        <v>8367.5526587265849</v>
      </c>
    </row>
    <row r="21" spans="1:6" x14ac:dyDescent="0.25">
      <c r="A21" s="23">
        <v>10</v>
      </c>
      <c r="B21" s="57"/>
      <c r="C21" s="57"/>
      <c r="D21" s="56">
        <f t="shared" si="2"/>
        <v>10000</v>
      </c>
      <c r="E21" s="56">
        <f t="shared" si="0"/>
        <v>10000</v>
      </c>
      <c r="F21" s="7">
        <f t="shared" si="1"/>
        <v>8203.4829987515532</v>
      </c>
    </row>
    <row r="22" spans="1:6" x14ac:dyDescent="0.25">
      <c r="A22" s="23">
        <v>11</v>
      </c>
      <c r="B22" s="57"/>
      <c r="C22" s="57"/>
      <c r="D22" s="56">
        <f t="shared" si="2"/>
        <v>10000</v>
      </c>
      <c r="E22" s="56">
        <f t="shared" si="0"/>
        <v>10000</v>
      </c>
      <c r="F22" s="7">
        <f t="shared" si="1"/>
        <v>8042.6303909328963</v>
      </c>
    </row>
    <row r="23" spans="1:6" x14ac:dyDescent="0.25">
      <c r="A23" s="23">
        <v>12</v>
      </c>
      <c r="B23" s="57"/>
      <c r="C23" s="57"/>
      <c r="D23" s="56">
        <f t="shared" si="2"/>
        <v>10000</v>
      </c>
      <c r="E23" s="56">
        <f t="shared" si="0"/>
        <v>10000</v>
      </c>
      <c r="F23" s="7">
        <f t="shared" si="1"/>
        <v>7884.931755816564</v>
      </c>
    </row>
    <row r="24" spans="1:6" x14ac:dyDescent="0.25">
      <c r="A24" s="23">
        <v>13</v>
      </c>
      <c r="B24" s="57"/>
      <c r="C24" s="57"/>
      <c r="D24" s="56">
        <f t="shared" si="2"/>
        <v>10000</v>
      </c>
      <c r="E24" s="56">
        <f t="shared" si="0"/>
        <v>10000</v>
      </c>
      <c r="F24" s="7">
        <f t="shared" si="1"/>
        <v>7730.3252508005535</v>
      </c>
    </row>
    <row r="25" spans="1:6" x14ac:dyDescent="0.25">
      <c r="A25" s="23">
        <v>14</v>
      </c>
      <c r="B25" s="57"/>
      <c r="C25" s="57"/>
      <c r="D25" s="56">
        <f t="shared" si="2"/>
        <v>10000</v>
      </c>
      <c r="E25" s="56">
        <f t="shared" si="0"/>
        <v>10000</v>
      </c>
      <c r="F25" s="7">
        <f t="shared" si="1"/>
        <v>7578.7502458828949</v>
      </c>
    </row>
    <row r="26" spans="1:6" x14ac:dyDescent="0.25">
      <c r="A26" s="23">
        <v>15</v>
      </c>
      <c r="B26" s="57"/>
      <c r="C26" s="57"/>
      <c r="D26" s="56">
        <f t="shared" si="2"/>
        <v>10000</v>
      </c>
      <c r="E26" s="56">
        <f t="shared" si="0"/>
        <v>10000</v>
      </c>
      <c r="F26" s="7">
        <f t="shared" si="1"/>
        <v>7430.1472998851932</v>
      </c>
    </row>
    <row r="27" spans="1:6" x14ac:dyDescent="0.25">
      <c r="A27" s="23">
        <v>16</v>
      </c>
      <c r="B27" s="57"/>
      <c r="C27" s="57"/>
      <c r="D27" s="56">
        <f t="shared" si="2"/>
        <v>10000</v>
      </c>
      <c r="E27" s="56">
        <f t="shared" si="0"/>
        <v>10000</v>
      </c>
      <c r="F27" s="7">
        <f t="shared" si="1"/>
        <v>7284.4581371423446</v>
      </c>
    </row>
    <row r="28" spans="1:6" x14ac:dyDescent="0.25">
      <c r="A28" s="23">
        <v>17</v>
      </c>
      <c r="B28" s="57"/>
      <c r="C28" s="57"/>
      <c r="D28" s="56">
        <f t="shared" si="2"/>
        <v>10000</v>
      </c>
      <c r="E28" s="56">
        <f t="shared" si="0"/>
        <v>10000</v>
      </c>
      <c r="F28" s="7">
        <f t="shared" si="1"/>
        <v>7141.6256246493567</v>
      </c>
    </row>
    <row r="29" spans="1:6" x14ac:dyDescent="0.25">
      <c r="A29" s="23">
        <v>18</v>
      </c>
      <c r="B29" s="57"/>
      <c r="C29" s="57"/>
      <c r="D29" s="56">
        <f t="shared" si="2"/>
        <v>10000</v>
      </c>
      <c r="E29" s="56">
        <f t="shared" si="0"/>
        <v>10000</v>
      </c>
      <c r="F29" s="7">
        <f t="shared" si="1"/>
        <v>7001.5937496562328</v>
      </c>
    </row>
    <row r="30" spans="1:6" x14ac:dyDescent="0.25">
      <c r="A30" s="23">
        <v>19</v>
      </c>
      <c r="B30" s="57"/>
      <c r="C30" s="57"/>
      <c r="D30" s="56">
        <f t="shared" si="2"/>
        <v>10000</v>
      </c>
      <c r="E30" s="56">
        <f t="shared" si="0"/>
        <v>10000</v>
      </c>
      <c r="F30" s="7">
        <f t="shared" si="1"/>
        <v>6864.3075977021899</v>
      </c>
    </row>
    <row r="31" spans="1:6" x14ac:dyDescent="0.25">
      <c r="A31" s="23">
        <v>20</v>
      </c>
      <c r="B31" s="57"/>
      <c r="C31" s="57"/>
      <c r="D31" s="56">
        <f t="shared" si="2"/>
        <v>10000</v>
      </c>
      <c r="E31" s="56">
        <f t="shared" si="0"/>
        <v>10000</v>
      </c>
      <c r="F31" s="7">
        <f t="shared" si="1"/>
        <v>6729.7133310805775</v>
      </c>
    </row>
    <row r="32" spans="1:6" x14ac:dyDescent="0.25">
      <c r="A32" s="23">
        <v>21</v>
      </c>
      <c r="B32" s="57"/>
      <c r="C32" s="57"/>
      <c r="D32" s="56">
        <f t="shared" si="2"/>
        <v>10000</v>
      </c>
      <c r="E32" s="56">
        <f t="shared" si="0"/>
        <v>10000</v>
      </c>
      <c r="F32" s="7">
        <f t="shared" si="1"/>
        <v>6597.7581677260569</v>
      </c>
    </row>
    <row r="33" spans="1:6" ht="15.75" thickBot="1" x14ac:dyDescent="0.3">
      <c r="A33" s="19">
        <v>22</v>
      </c>
      <c r="B33" s="22"/>
      <c r="C33" s="22"/>
      <c r="D33" s="6">
        <f t="shared" si="2"/>
        <v>10000</v>
      </c>
      <c r="E33" s="6">
        <f t="shared" si="0"/>
        <v>10000</v>
      </c>
      <c r="F33" s="5">
        <f t="shared" si="1"/>
        <v>6468.3903605157411</v>
      </c>
    </row>
    <row r="34" spans="1:6" ht="15.75" thickBot="1" x14ac:dyDescent="0.3">
      <c r="A34" s="28" t="s">
        <v>1</v>
      </c>
      <c r="B34" s="29"/>
      <c r="C34" s="29"/>
      <c r="D34" s="22"/>
      <c r="E34" s="22"/>
      <c r="F34" s="4">
        <f>SUM(F11:F33)</f>
        <v>20478.982550914239</v>
      </c>
    </row>
    <row r="69" ht="44.25" customHeight="1" x14ac:dyDescent="0.25"/>
  </sheetData>
  <mergeCells count="7">
    <mergeCell ref="F9:F10"/>
    <mergeCell ref="A8:F8"/>
    <mergeCell ref="A34:C34"/>
    <mergeCell ref="A9:A10"/>
    <mergeCell ref="B9:C9"/>
    <mergeCell ref="D9:D10"/>
    <mergeCell ref="E9:E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D7" sqref="D7"/>
    </sheetView>
  </sheetViews>
  <sheetFormatPr defaultRowHeight="15" x14ac:dyDescent="0.25"/>
  <cols>
    <col min="1" max="1" width="16.5703125" customWidth="1"/>
    <col min="2" max="3" width="10.85546875" bestFit="1" customWidth="1"/>
    <col min="4" max="4" width="22.28515625" bestFit="1" customWidth="1"/>
    <col min="5" max="5" width="22.7109375" bestFit="1" customWidth="1"/>
  </cols>
  <sheetData>
    <row r="1" spans="1:5" ht="16.5" thickBot="1" x14ac:dyDescent="0.3">
      <c r="A1" s="15" t="s">
        <v>22</v>
      </c>
    </row>
    <row r="2" spans="1:5" ht="16.5" thickBot="1" x14ac:dyDescent="0.3">
      <c r="A2" s="58" t="s">
        <v>35</v>
      </c>
      <c r="B2" s="59"/>
      <c r="C2" s="59"/>
      <c r="D2" s="59"/>
      <c r="E2" s="60"/>
    </row>
    <row r="3" spans="1:5" ht="15.75" thickBot="1" x14ac:dyDescent="0.3">
      <c r="A3" s="14" t="s">
        <v>17</v>
      </c>
      <c r="B3" s="13" t="s">
        <v>12</v>
      </c>
      <c r="C3" s="13" t="s">
        <v>16</v>
      </c>
      <c r="D3" s="13" t="s">
        <v>15</v>
      </c>
      <c r="E3" s="13" t="s">
        <v>1</v>
      </c>
    </row>
    <row r="4" spans="1:5" ht="15.75" thickBot="1" x14ac:dyDescent="0.3">
      <c r="A4" s="10" t="s">
        <v>6</v>
      </c>
      <c r="B4" s="11">
        <v>50</v>
      </c>
      <c r="C4" s="11">
        <v>100</v>
      </c>
      <c r="D4" s="11">
        <f>C4/B4</f>
        <v>2</v>
      </c>
      <c r="E4" s="11">
        <f>C4-B4</f>
        <v>50</v>
      </c>
    </row>
    <row r="5" spans="1:5" ht="15.75" thickBot="1" x14ac:dyDescent="0.3">
      <c r="A5" s="10" t="s">
        <v>3</v>
      </c>
      <c r="B5" s="11">
        <v>200</v>
      </c>
      <c r="C5" s="11">
        <v>400</v>
      </c>
      <c r="D5" s="16">
        <f>C5/B5</f>
        <v>2</v>
      </c>
      <c r="E5" s="16">
        <f>C5-B5</f>
        <v>200</v>
      </c>
    </row>
  </sheetData>
  <mergeCells count="1">
    <mergeCell ref="A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workbookViewId="0">
      <selection activeCell="D28" sqref="D28"/>
    </sheetView>
  </sheetViews>
  <sheetFormatPr defaultRowHeight="15" x14ac:dyDescent="0.25"/>
  <cols>
    <col min="1" max="1" width="15" customWidth="1"/>
    <col min="2" max="2" width="5.28515625" bestFit="1" customWidth="1"/>
    <col min="4" max="4" width="18" customWidth="1"/>
  </cols>
  <sheetData>
    <row r="1" spans="1:13" ht="15.75" x14ac:dyDescent="0.25">
      <c r="A1" s="15" t="s">
        <v>21</v>
      </c>
    </row>
    <row r="2" spans="1:13" ht="15.75" thickBot="1" x14ac:dyDescent="0.3">
      <c r="A2" s="36" t="s">
        <v>14</v>
      </c>
      <c r="B2" s="38" t="s">
        <v>13</v>
      </c>
      <c r="C2" s="36" t="s">
        <v>12</v>
      </c>
      <c r="D2" s="40" t="s">
        <v>11</v>
      </c>
      <c r="E2" s="43" t="s">
        <v>10</v>
      </c>
      <c r="F2" s="31" t="s">
        <v>9</v>
      </c>
      <c r="G2" s="32"/>
    </row>
    <row r="3" spans="1:13" x14ac:dyDescent="0.25">
      <c r="A3" s="37"/>
      <c r="B3" s="39"/>
      <c r="C3" s="37"/>
      <c r="D3" s="41"/>
      <c r="E3" s="44"/>
      <c r="F3" s="12" t="s">
        <v>5</v>
      </c>
      <c r="G3" s="33" t="s">
        <v>4</v>
      </c>
    </row>
    <row r="4" spans="1:13" ht="15.75" thickBot="1" x14ac:dyDescent="0.3">
      <c r="A4" s="28"/>
      <c r="B4" s="30"/>
      <c r="C4" s="28"/>
      <c r="D4" s="42"/>
      <c r="E4" s="45"/>
      <c r="F4" s="17" t="s">
        <v>2</v>
      </c>
      <c r="G4" s="34"/>
      <c r="H4" s="50">
        <v>0.06</v>
      </c>
      <c r="I4" s="50">
        <v>0.09</v>
      </c>
    </row>
    <row r="5" spans="1:13" x14ac:dyDescent="0.25">
      <c r="A5" s="23">
        <v>0</v>
      </c>
      <c r="B5" s="24">
        <v>2006</v>
      </c>
      <c r="C5" s="9">
        <v>100</v>
      </c>
      <c r="D5" s="3">
        <v>3.32</v>
      </c>
      <c r="E5" s="8">
        <f>D5-C5</f>
        <v>-96.68</v>
      </c>
      <c r="F5" s="66">
        <f>$E5/((1+H$4)^$A5)</f>
        <v>-96.68</v>
      </c>
      <c r="G5" s="66">
        <f>$E5/((1+I$4)^$A5)</f>
        <v>-96.68</v>
      </c>
    </row>
    <row r="6" spans="1:13" x14ac:dyDescent="0.25">
      <c r="A6" s="23">
        <v>1</v>
      </c>
      <c r="B6" s="24">
        <v>2007</v>
      </c>
      <c r="C6" s="3"/>
      <c r="D6" s="3">
        <v>3.38</v>
      </c>
      <c r="E6" s="2">
        <f>D6-C6</f>
        <v>3.38</v>
      </c>
      <c r="F6" s="64">
        <f>$E6/((1+H$4)^$A6)</f>
        <v>3.1886792452830188</v>
      </c>
      <c r="G6" s="64">
        <f>$E6/((1+I$4)^$A6)</f>
        <v>3.1009174311926602</v>
      </c>
    </row>
    <row r="7" spans="1:13" x14ac:dyDescent="0.25">
      <c r="A7" s="23">
        <v>2</v>
      </c>
      <c r="B7" s="24">
        <v>2008</v>
      </c>
      <c r="C7" s="3"/>
      <c r="D7" s="3">
        <v>3.96</v>
      </c>
      <c r="E7" s="2">
        <f>D7-C7</f>
        <v>3.96</v>
      </c>
      <c r="F7" s="64">
        <f>$E7/((1+H$4)^$A7)</f>
        <v>3.5243859024563897</v>
      </c>
      <c r="G7" s="64">
        <f>$E7/((1+I$4)^$A7)</f>
        <v>3.3330527733355773</v>
      </c>
      <c r="L7" s="65"/>
      <c r="M7" s="61"/>
    </row>
    <row r="8" spans="1:13" x14ac:dyDescent="0.25">
      <c r="A8" s="23">
        <v>3</v>
      </c>
      <c r="B8" s="24">
        <v>2009</v>
      </c>
      <c r="C8" s="3"/>
      <c r="D8" s="3">
        <v>8.1199999999999992</v>
      </c>
      <c r="E8" s="2">
        <f>D8-C8</f>
        <v>8.1199999999999992</v>
      </c>
      <c r="F8" s="64">
        <f>$E8/((1+H$4)^$A8)</f>
        <v>6.8177085782222884</v>
      </c>
      <c r="G8" s="64">
        <f>$E8/((1+I$4)^$A8)</f>
        <v>6.2701298580958404</v>
      </c>
      <c r="L8" s="61"/>
      <c r="M8" s="61"/>
    </row>
    <row r="9" spans="1:13" x14ac:dyDescent="0.25">
      <c r="A9" s="23">
        <v>4</v>
      </c>
      <c r="B9" s="24">
        <v>2010</v>
      </c>
      <c r="C9" s="3"/>
      <c r="D9" s="3">
        <v>8.5299999999999994</v>
      </c>
      <c r="E9" s="2">
        <f>D9-C9</f>
        <v>8.5299999999999994</v>
      </c>
      <c r="F9" s="64">
        <f>$E9/((1+H$4)^$A9)</f>
        <v>6.7565589474203138</v>
      </c>
      <c r="G9" s="64">
        <f>$E9/((1+I$4)^$A9)</f>
        <v>6.0428670503861248</v>
      </c>
      <c r="L9" s="61"/>
      <c r="M9" s="61"/>
    </row>
    <row r="10" spans="1:13" x14ac:dyDescent="0.25">
      <c r="A10" s="23">
        <v>5</v>
      </c>
      <c r="B10" s="24">
        <v>2011</v>
      </c>
      <c r="C10" s="3"/>
      <c r="D10" s="3">
        <v>8.9</v>
      </c>
      <c r="E10" s="2">
        <f>D10-C10</f>
        <v>8.9</v>
      </c>
      <c r="F10" s="64">
        <f>$E10/((1+H$4)^$A10)</f>
        <v>6.6505977385079067</v>
      </c>
      <c r="G10" s="64">
        <f>$E10/((1+I$4)^$A10)</f>
        <v>5.7843893380552736</v>
      </c>
      <c r="L10" s="61"/>
      <c r="M10" s="61"/>
    </row>
    <row r="11" spans="1:13" x14ac:dyDescent="0.25">
      <c r="A11" s="23">
        <v>6</v>
      </c>
      <c r="B11" s="24">
        <v>2012</v>
      </c>
      <c r="C11" s="3"/>
      <c r="D11" s="3">
        <v>9.18</v>
      </c>
      <c r="E11" s="2">
        <f>D11-C11</f>
        <v>9.18</v>
      </c>
      <c r="F11" s="64">
        <f>$E11/((1+H$4)^$A11)</f>
        <v>6.4715377612362284</v>
      </c>
      <c r="G11" s="64">
        <f>$E11/((1+I$4)^$A11)</f>
        <v>5.4737340607512008</v>
      </c>
      <c r="L11" s="61"/>
      <c r="M11" s="61"/>
    </row>
    <row r="12" spans="1:13" x14ac:dyDescent="0.25">
      <c r="A12" s="23">
        <v>7</v>
      </c>
      <c r="B12" s="24">
        <v>2013</v>
      </c>
      <c r="C12" s="3"/>
      <c r="D12" s="3">
        <v>9.2799999999999994</v>
      </c>
      <c r="E12" s="2">
        <f>D12-C12</f>
        <v>9.2799999999999994</v>
      </c>
      <c r="F12" s="64">
        <f>$E12/((1+H$4)^$A12)</f>
        <v>6.171730014415278</v>
      </c>
      <c r="G12" s="64">
        <f>$E12/((1+I$4)^$A12)</f>
        <v>5.076477792145984</v>
      </c>
      <c r="L12" s="61"/>
      <c r="M12" s="61"/>
    </row>
    <row r="13" spans="1:13" x14ac:dyDescent="0.25">
      <c r="A13" s="23">
        <v>8</v>
      </c>
      <c r="B13" s="24">
        <v>2014</v>
      </c>
      <c r="C13" s="3"/>
      <c r="D13" s="3">
        <v>9.2799999999999994</v>
      </c>
      <c r="E13" s="2">
        <f>D13-C13</f>
        <v>9.2799999999999994</v>
      </c>
      <c r="F13" s="64">
        <f>$E13/((1+H$4)^$A13)</f>
        <v>5.8223868060521493</v>
      </c>
      <c r="G13" s="64">
        <f>$E13/((1+I$4)^$A13)</f>
        <v>4.6573190753632874</v>
      </c>
      <c r="L13" s="61"/>
      <c r="M13" s="61"/>
    </row>
    <row r="14" spans="1:13" x14ac:dyDescent="0.25">
      <c r="A14" s="23">
        <v>9</v>
      </c>
      <c r="B14" s="24">
        <v>2015</v>
      </c>
      <c r="C14" s="3"/>
      <c r="D14" s="3">
        <v>9.33</v>
      </c>
      <c r="E14" s="2">
        <f>D14-C14</f>
        <v>9.33</v>
      </c>
      <c r="F14" s="64">
        <f>$E14/((1+H$4)^$A14)</f>
        <v>5.5224126647351337</v>
      </c>
      <c r="G14" s="64">
        <f>$E14/((1+I$4)^$A14)</f>
        <v>4.2957911828870881</v>
      </c>
      <c r="L14" s="61"/>
      <c r="M14" s="61"/>
    </row>
    <row r="15" spans="1:13" x14ac:dyDescent="0.25">
      <c r="A15" s="23">
        <v>10</v>
      </c>
      <c r="B15" s="24">
        <v>2016</v>
      </c>
      <c r="C15" s="3"/>
      <c r="D15" s="3">
        <v>9.5500000000000007</v>
      </c>
      <c r="E15" s="2">
        <f>D15-C15</f>
        <v>9.5500000000000007</v>
      </c>
      <c r="F15" s="64">
        <f>$E15/((1+H$4)^$A15)</f>
        <v>5.332670119539376</v>
      </c>
      <c r="G15" s="64">
        <f>$E15/((1+I$4)^$A15)</f>
        <v>4.0340232058538295</v>
      </c>
      <c r="L15" s="61"/>
      <c r="M15" s="61"/>
    </row>
    <row r="16" spans="1:13" x14ac:dyDescent="0.25">
      <c r="A16" s="23">
        <v>11</v>
      </c>
      <c r="B16" s="24">
        <v>2017</v>
      </c>
      <c r="C16" s="3"/>
      <c r="D16" s="3">
        <v>9.7799999999999994</v>
      </c>
      <c r="E16" s="2">
        <f>D16-C16</f>
        <v>9.7799999999999994</v>
      </c>
      <c r="F16" s="64">
        <f>$E16/((1+H$4)^$A16)</f>
        <v>5.151981998330049</v>
      </c>
      <c r="G16" s="64">
        <f>$E16/((1+I$4)^$A16)</f>
        <v>3.7900712765503095</v>
      </c>
      <c r="L16" s="61"/>
      <c r="M16" s="61"/>
    </row>
    <row r="17" spans="1:13" x14ac:dyDescent="0.25">
      <c r="A17" s="23">
        <v>12</v>
      </c>
      <c r="B17" s="24">
        <v>2018</v>
      </c>
      <c r="C17" s="3"/>
      <c r="D17" s="3">
        <v>10.01</v>
      </c>
      <c r="E17" s="2">
        <f>D17-C17</f>
        <v>10.01</v>
      </c>
      <c r="F17" s="64">
        <f>$E17/((1+H$4)^$A17)</f>
        <v>4.9746633294057752</v>
      </c>
      <c r="G17" s="64">
        <f>$E17/((1+I$4)^$A17)</f>
        <v>3.5589025982878937</v>
      </c>
      <c r="L17" s="61"/>
      <c r="M17" s="61"/>
    </row>
    <row r="18" spans="1:13" x14ac:dyDescent="0.25">
      <c r="A18" s="23">
        <v>13</v>
      </c>
      <c r="B18" s="24">
        <v>2019</v>
      </c>
      <c r="C18" s="3"/>
      <c r="D18" s="3">
        <v>10.25</v>
      </c>
      <c r="E18" s="2">
        <f>D18-C18</f>
        <v>10.25</v>
      </c>
      <c r="F18" s="64">
        <f>$E18/((1+H$4)^$A18)</f>
        <v>4.8055999779851462</v>
      </c>
      <c r="G18" s="64">
        <f>$E18/((1+I$4)^$A18)</f>
        <v>3.3433311305621811</v>
      </c>
      <c r="L18" s="61"/>
      <c r="M18" s="61"/>
    </row>
    <row r="19" spans="1:13" x14ac:dyDescent="0.25">
      <c r="A19" s="23">
        <v>14</v>
      </c>
      <c r="B19" s="24">
        <v>2020</v>
      </c>
      <c r="C19" s="3"/>
      <c r="D19" s="3">
        <v>10.5</v>
      </c>
      <c r="E19" s="2">
        <f>D19-C19</f>
        <v>10.5</v>
      </c>
      <c r="F19" s="64">
        <f>$E19/((1+H$4)^$A19)</f>
        <v>4.6441601259865655</v>
      </c>
      <c r="G19" s="64">
        <f>$E19/((1+I$4)^$A19)</f>
        <v>3.1420878828286329</v>
      </c>
      <c r="L19" s="61"/>
      <c r="M19" s="61"/>
    </row>
    <row r="20" spans="1:13" x14ac:dyDescent="0.25">
      <c r="A20" s="23">
        <v>15</v>
      </c>
      <c r="B20" s="24">
        <v>2021</v>
      </c>
      <c r="C20" s="3"/>
      <c r="D20" s="3">
        <v>10.75</v>
      </c>
      <c r="E20" s="2">
        <f>D20-C20</f>
        <v>10.75</v>
      </c>
      <c r="F20" s="64">
        <f>$E20/((1+H$4)^$A20)</f>
        <v>4.4855994029070585</v>
      </c>
      <c r="G20" s="64">
        <f>$E20/((1+I$4)^$A20)</f>
        <v>2.9512839441160161</v>
      </c>
      <c r="L20" s="61"/>
      <c r="M20" s="61"/>
    </row>
    <row r="21" spans="1:13" x14ac:dyDescent="0.25">
      <c r="A21" s="23">
        <v>16</v>
      </c>
      <c r="B21" s="24">
        <v>2022</v>
      </c>
      <c r="C21" s="3"/>
      <c r="D21" s="3">
        <v>11.02</v>
      </c>
      <c r="E21" s="2">
        <f>D21-C21</f>
        <v>11.02</v>
      </c>
      <c r="F21" s="64">
        <f>$E21/((1+H$4)^$A21)</f>
        <v>4.3379820465147692</v>
      </c>
      <c r="G21" s="64">
        <f>$E21/((1+I$4)^$A21)</f>
        <v>2.7756047846518874</v>
      </c>
      <c r="L21" s="61"/>
      <c r="M21" s="61"/>
    </row>
    <row r="22" spans="1:13" x14ac:dyDescent="0.25">
      <c r="A22" s="23">
        <v>17</v>
      </c>
      <c r="B22" s="24">
        <v>2023</v>
      </c>
      <c r="C22" s="3"/>
      <c r="D22" s="3">
        <v>11.29</v>
      </c>
      <c r="E22" s="2">
        <f>D22-C22</f>
        <v>11.29</v>
      </c>
      <c r="F22" s="64">
        <f>$E22/((1+H$4)^$A22)</f>
        <v>4.1927042859596391</v>
      </c>
      <c r="G22" s="64">
        <f>$E22/((1+I$4)^$A22)</f>
        <v>2.6088161656637481</v>
      </c>
      <c r="L22" s="61"/>
      <c r="M22" s="61"/>
    </row>
    <row r="23" spans="1:13" x14ac:dyDescent="0.25">
      <c r="A23" s="23">
        <v>18</v>
      </c>
      <c r="B23" s="24">
        <v>2024</v>
      </c>
      <c r="C23" s="3"/>
      <c r="D23" s="3">
        <v>11.57</v>
      </c>
      <c r="E23" s="2">
        <f>D23-C23</f>
        <v>11.57</v>
      </c>
      <c r="F23" s="64">
        <f>$E23/((1+H$4)^$A23)</f>
        <v>4.0534776633648946</v>
      </c>
      <c r="G23" s="64">
        <f>$E23/((1+I$4)^$A23)</f>
        <v>2.4527675735391039</v>
      </c>
      <c r="L23" s="61"/>
      <c r="M23" s="61"/>
    </row>
    <row r="24" spans="1:13" x14ac:dyDescent="0.25">
      <c r="A24" s="23">
        <v>19</v>
      </c>
      <c r="B24" s="24">
        <v>2025</v>
      </c>
      <c r="C24" s="3"/>
      <c r="D24" s="3">
        <v>11.86</v>
      </c>
      <c r="E24" s="2">
        <f>D24-C24</f>
        <v>11.86</v>
      </c>
      <c r="F24" s="64">
        <f>$E24/((1+H$4)^$A24)</f>
        <v>3.9198843045210969</v>
      </c>
      <c r="G24" s="64">
        <f>$E24/((1+I$4)^$A24)</f>
        <v>2.3066474845712786</v>
      </c>
      <c r="L24" s="61"/>
      <c r="M24" s="61"/>
    </row>
    <row r="25" spans="1:13" x14ac:dyDescent="0.25">
      <c r="A25" s="23">
        <v>20</v>
      </c>
      <c r="B25" s="24">
        <v>2026</v>
      </c>
      <c r="C25" s="3"/>
      <c r="D25" s="3">
        <v>12.15</v>
      </c>
      <c r="E25" s="2">
        <f>D25-C25</f>
        <v>12.15</v>
      </c>
      <c r="F25" s="64">
        <f>$E25/((1+H$4)^$A25)</f>
        <v>3.7884274316659239</v>
      </c>
      <c r="G25" s="64">
        <f>$E25/((1+I$4)^$A25)</f>
        <v>2.1679353108545447</v>
      </c>
      <c r="L25" s="61"/>
      <c r="M25" s="61"/>
    </row>
    <row r="26" spans="1:13" x14ac:dyDescent="0.25">
      <c r="A26" s="23">
        <v>21</v>
      </c>
      <c r="B26" s="24">
        <v>2027</v>
      </c>
      <c r="C26" s="3"/>
      <c r="D26" s="3">
        <v>12.45</v>
      </c>
      <c r="E26" s="2">
        <f>D26-C26</f>
        <v>12.45</v>
      </c>
      <c r="F26" s="64">
        <f>$E26/((1+H$4)^$A26)</f>
        <v>3.6622347638978758</v>
      </c>
      <c r="G26" s="64">
        <f>$E26/((1+I$4)^$A26)</f>
        <v>2.038040897054334</v>
      </c>
      <c r="L26" s="61"/>
      <c r="M26" s="61"/>
    </row>
    <row r="27" spans="1:13" x14ac:dyDescent="0.25">
      <c r="A27" s="23">
        <v>22</v>
      </c>
      <c r="B27" s="24">
        <v>2028</v>
      </c>
      <c r="C27" s="3"/>
      <c r="D27" s="3">
        <v>12.76</v>
      </c>
      <c r="E27" s="2">
        <f>D27-C27</f>
        <v>12.76</v>
      </c>
      <c r="F27" s="64">
        <f>$E27/((1+H$4)^$A27)</f>
        <v>3.5409650365489802</v>
      </c>
      <c r="G27" s="64">
        <f>$E27/((1+I$4)^$A27)</f>
        <v>1.916318621009786</v>
      </c>
      <c r="L27" s="61"/>
      <c r="M27" s="61"/>
    </row>
    <row r="28" spans="1:13" x14ac:dyDescent="0.25">
      <c r="A28" s="23">
        <v>23</v>
      </c>
      <c r="B28" s="24">
        <v>2029</v>
      </c>
      <c r="C28" s="3"/>
      <c r="D28" s="3">
        <v>13.07</v>
      </c>
      <c r="E28" s="2">
        <f>D28-C28</f>
        <v>13.07</v>
      </c>
      <c r="F28" s="64">
        <f>$E28/((1+H$4)^$A28)</f>
        <v>3.4216902043306892</v>
      </c>
      <c r="G28" s="64">
        <f>$E28/((1+I$4)^$A28)</f>
        <v>1.8008027074715931</v>
      </c>
      <c r="L28" s="61"/>
      <c r="M28" s="61"/>
    </row>
    <row r="29" spans="1:13" x14ac:dyDescent="0.25">
      <c r="A29" s="23">
        <v>24</v>
      </c>
      <c r="B29" s="24">
        <v>2030</v>
      </c>
      <c r="C29" s="3"/>
      <c r="D29" s="3">
        <v>13.4</v>
      </c>
      <c r="E29" s="2">
        <f>D29-C29</f>
        <v>13.4</v>
      </c>
      <c r="F29" s="64">
        <f>$E29/((1+H$4)^$A29)</f>
        <v>3.3095125476773282</v>
      </c>
      <c r="G29" s="64">
        <f>$E29/((1+I$4)^$A29)</f>
        <v>1.6938262061110145</v>
      </c>
      <c r="L29" s="61"/>
      <c r="M29" s="61"/>
    </row>
    <row r="30" spans="1:13" x14ac:dyDescent="0.25">
      <c r="A30" s="23">
        <v>25</v>
      </c>
      <c r="B30" s="24">
        <v>2031</v>
      </c>
      <c r="C30" s="3"/>
      <c r="D30" s="3">
        <v>13.73</v>
      </c>
      <c r="E30" s="2">
        <f>D30-C30</f>
        <v>13.73</v>
      </c>
      <c r="F30" s="64">
        <f>$E30/((1+H$4)^$A30)</f>
        <v>3.199071196818482</v>
      </c>
      <c r="G30" s="64">
        <f>$E30/((1+I$4)^$A30)</f>
        <v>1.5922383821651531</v>
      </c>
      <c r="L30" s="61"/>
      <c r="M30" s="61"/>
    </row>
    <row r="31" spans="1:13" x14ac:dyDescent="0.25">
      <c r="A31" s="23">
        <v>26</v>
      </c>
      <c r="B31" s="24">
        <v>2032</v>
      </c>
      <c r="C31" s="3"/>
      <c r="D31" s="3">
        <v>14.07</v>
      </c>
      <c r="E31" s="2">
        <f>D31-C31</f>
        <v>14.07</v>
      </c>
      <c r="F31" s="64">
        <f>$E31/((1+H$4)^$A31)</f>
        <v>3.0927271048960434</v>
      </c>
      <c r="G31" s="64">
        <f>$E31/((1+I$4)^$A31)</f>
        <v>1.4969426112419533</v>
      </c>
      <c r="L31" s="61"/>
      <c r="M31" s="61"/>
    </row>
    <row r="32" spans="1:13" x14ac:dyDescent="0.25">
      <c r="A32" s="23">
        <v>27</v>
      </c>
      <c r="B32" s="24">
        <v>2033</v>
      </c>
      <c r="C32" s="3"/>
      <c r="D32" s="3">
        <v>14.42</v>
      </c>
      <c r="E32" s="2">
        <f>D32-C32</f>
        <v>14.42</v>
      </c>
      <c r="F32" s="64">
        <f>$E32/((1+H$4)^$A32)</f>
        <v>2.9902458631774373</v>
      </c>
      <c r="G32" s="64">
        <f>$E32/((1+I$4)^$A32)</f>
        <v>1.4075045776431714</v>
      </c>
      <c r="L32" s="61"/>
      <c r="M32" s="61"/>
    </row>
    <row r="33" spans="1:13" x14ac:dyDescent="0.25">
      <c r="A33" s="23">
        <v>28</v>
      </c>
      <c r="B33" s="24">
        <v>2034</v>
      </c>
      <c r="C33" s="3"/>
      <c r="D33" s="3">
        <v>14.77</v>
      </c>
      <c r="E33" s="2">
        <f>D33-C33</f>
        <v>14.77</v>
      </c>
      <c r="F33" s="64">
        <f>$E33/((1+H$4)^$A33)</f>
        <v>2.8894572134568568</v>
      </c>
      <c r="G33" s="64">
        <f>$E33/((1+I$4)^$A33)</f>
        <v>1.3226305597341639</v>
      </c>
      <c r="L33" s="61"/>
      <c r="M33" s="61"/>
    </row>
    <row r="34" spans="1:13" x14ac:dyDescent="0.25">
      <c r="A34" s="23">
        <v>29</v>
      </c>
      <c r="B34" s="24">
        <v>2035</v>
      </c>
      <c r="C34" s="3"/>
      <c r="D34" s="3">
        <v>15.14</v>
      </c>
      <c r="E34" s="2">
        <f>D34-C34</f>
        <v>15.14</v>
      </c>
      <c r="F34" s="64">
        <f>$E34/((1+H$4)^$A34)</f>
        <v>2.7941890249062231</v>
      </c>
      <c r="G34" s="64">
        <f>$E34/((1+I$4)^$A34)</f>
        <v>1.2438197110666451</v>
      </c>
      <c r="L34" s="61"/>
      <c r="M34" s="61"/>
    </row>
    <row r="35" spans="1:13" ht="15.75" thickBot="1" x14ac:dyDescent="0.3">
      <c r="A35" s="23">
        <v>30</v>
      </c>
      <c r="B35" s="24">
        <v>2036</v>
      </c>
      <c r="C35" s="3"/>
      <c r="D35" s="3">
        <v>15.51</v>
      </c>
      <c r="E35" s="2">
        <f>D35-C35</f>
        <v>15.51</v>
      </c>
      <c r="F35" s="63">
        <f>$E35/((1+H$4)^$A35)</f>
        <v>2.7004481304239376</v>
      </c>
      <c r="G35" s="63">
        <f>$E35/((1+I$4)^$A35)</f>
        <v>1.1690063213459492</v>
      </c>
      <c r="L35" s="61"/>
      <c r="M35" s="61"/>
    </row>
    <row r="36" spans="1:13" ht="15.75" thickBot="1" x14ac:dyDescent="0.3">
      <c r="A36" s="25" t="s">
        <v>0</v>
      </c>
      <c r="B36" s="35"/>
      <c r="C36" s="20"/>
      <c r="D36" s="20"/>
      <c r="E36" s="20"/>
      <c r="F36" s="62">
        <f>SUM(F5:F35)</f>
        <v>35.533689430642866</v>
      </c>
      <c r="G36" s="1">
        <f>SUM(G5:G35)</f>
        <v>-3.8327194854637776</v>
      </c>
      <c r="L36" s="61"/>
      <c r="M36" s="61"/>
    </row>
    <row r="37" spans="1:13" x14ac:dyDescent="0.25">
      <c r="L37" s="61"/>
      <c r="M37" s="61"/>
    </row>
  </sheetData>
  <mergeCells count="8">
    <mergeCell ref="F2:G2"/>
    <mergeCell ref="G3:G4"/>
    <mergeCell ref="A36:B36"/>
    <mergeCell ref="A2:A4"/>
    <mergeCell ref="B2:B4"/>
    <mergeCell ref="C2:C4"/>
    <mergeCell ref="D2:D4"/>
    <mergeCell ref="E2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17.1</vt:lpstr>
      <vt:lpstr>Table 17.2</vt:lpstr>
      <vt:lpstr>Table 17.3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Dan</cp:lastModifiedBy>
  <dcterms:created xsi:type="dcterms:W3CDTF">2014-08-08T17:36:50Z</dcterms:created>
  <dcterms:modified xsi:type="dcterms:W3CDTF">2014-08-11T04:32:53Z</dcterms:modified>
</cp:coreProperties>
</file>