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Index" sheetId="2" r:id="rId1"/>
    <sheet name="OperatingBudget" sheetId="1" r:id="rId2"/>
  </sheets>
  <externalReferences>
    <externalReference r:id="rId3"/>
  </externalReferences>
  <definedNames>
    <definedName name="MonthlyPlan" localSheetId="1">OperatingBudget!$J$2:$Z$56</definedName>
    <definedName name="OperatingPlan" localSheetId="1">OperatingBudget!$A$3:$H$57</definedName>
    <definedName name="Q1DetailVariance" localSheetId="1">OperatingBudget!$BD$2:$BM$56</definedName>
    <definedName name="QuaterlyPlan" localSheetId="1">OperatingBudget!$AB$2:$AI$56</definedName>
    <definedName name="SummaryJVariance" localSheetId="1">OperatingBudget!$AL$60:$AQ$70</definedName>
    <definedName name="SummaryQPlan" localSheetId="1">OperatingBudget!$AB$60:$AH$70</definedName>
    <definedName name="Table22.1">OperatingBudget!$A$3:$H$57</definedName>
    <definedName name="Table22.2">OperatingBudget!$J$2:$Z$56</definedName>
    <definedName name="Table22.3">OperatingBudget!$AB$60:$AH$70</definedName>
    <definedName name="Table22.4">OperatingBudget!$AL$60:$AQ$70</definedName>
    <definedName name="Table22.5">OperatingBudget!$BD$2:$BM$56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" i="1" l="1"/>
  <c r="AU1" i="1"/>
  <c r="BF1" i="1"/>
  <c r="BQ1" i="1"/>
  <c r="CB1" i="1"/>
  <c r="CM1" i="1"/>
  <c r="CX1" i="1"/>
  <c r="DI1" i="1"/>
  <c r="DT1" i="1"/>
  <c r="EE1" i="1"/>
  <c r="EP1" i="1"/>
  <c r="FA1" i="1"/>
  <c r="FJ4" i="1"/>
  <c r="D5" i="1"/>
  <c r="G5" i="1" s="1"/>
  <c r="F6" i="1"/>
  <c r="G6" i="1"/>
  <c r="L6" i="1"/>
  <c r="BG6" i="1"/>
  <c r="F7" i="1"/>
  <c r="G7" i="1"/>
  <c r="L7" i="1"/>
  <c r="BG7" i="1"/>
  <c r="F8" i="1"/>
  <c r="G8" i="1"/>
  <c r="F9" i="1"/>
  <c r="L9" i="1"/>
  <c r="BG9" i="1"/>
  <c r="F10" i="1"/>
  <c r="G10" i="1"/>
  <c r="P10" i="1" s="1"/>
  <c r="L10" i="1"/>
  <c r="BG10" i="1"/>
  <c r="D11" i="1"/>
  <c r="AO11" i="1"/>
  <c r="BR11" i="1"/>
  <c r="CC11" i="1"/>
  <c r="CN11" i="1"/>
  <c r="CY11" i="1"/>
  <c r="DJ11" i="1"/>
  <c r="DU11" i="1"/>
  <c r="EF11" i="1"/>
  <c r="EQ11" i="1"/>
  <c r="FB11" i="1"/>
  <c r="FJ12" i="1"/>
  <c r="F13" i="1"/>
  <c r="G13" i="1"/>
  <c r="L13" i="1"/>
  <c r="AN6" i="1"/>
  <c r="AN7" i="1"/>
  <c r="AN9" i="1"/>
  <c r="AU10" i="1"/>
  <c r="BQ10" i="1"/>
  <c r="AN10" i="1"/>
  <c r="AU9" i="1"/>
  <c r="AY9" i="1" l="1"/>
  <c r="AV9" i="1"/>
  <c r="AP10" i="1"/>
  <c r="AQ10" i="1" s="1"/>
  <c r="BS10" i="1"/>
  <c r="BT10" i="1" s="1"/>
  <c r="AY10" i="1"/>
  <c r="AV10" i="1"/>
  <c r="AP9" i="1"/>
  <c r="AQ9" i="1" s="1"/>
  <c r="AP7" i="1"/>
  <c r="AQ7" i="1" s="1"/>
  <c r="AP6" i="1"/>
  <c r="AQ6" i="1" s="1"/>
  <c r="Q10" i="1"/>
  <c r="G9" i="1"/>
  <c r="F11" i="1"/>
  <c r="C13" i="1"/>
  <c r="O10" i="1"/>
  <c r="M8" i="1"/>
  <c r="M13" i="1" s="1"/>
  <c r="P6" i="1"/>
  <c r="M5" i="1"/>
  <c r="P7" i="1"/>
  <c r="AO13" i="1"/>
  <c r="BF10" i="1"/>
  <c r="AN8" i="1"/>
  <c r="BQ6" i="1"/>
  <c r="BQ7" i="1"/>
  <c r="CB10" i="1"/>
  <c r="AN5" i="1"/>
  <c r="AU6" i="1"/>
  <c r="AU7" i="1"/>
  <c r="AN13" i="1"/>
  <c r="AY7" i="1" l="1"/>
  <c r="AV7" i="1"/>
  <c r="AY6" i="1"/>
  <c r="AV6" i="1"/>
  <c r="AP5" i="1"/>
  <c r="AN11" i="1"/>
  <c r="CD10" i="1"/>
  <c r="CE10" i="1" s="1"/>
  <c r="BS7" i="1"/>
  <c r="BT7" i="1" s="1"/>
  <c r="BS6" i="1"/>
  <c r="BT6" i="1" s="1"/>
  <c r="AP8" i="1"/>
  <c r="AQ8" i="1" s="1"/>
  <c r="BJ10" i="1"/>
  <c r="BH10" i="1"/>
  <c r="BI10" i="1" s="1"/>
  <c r="AP13" i="1"/>
  <c r="AQ13" i="1" s="1"/>
  <c r="G11" i="1"/>
  <c r="P9" i="1"/>
  <c r="N5" i="1"/>
  <c r="M11" i="1"/>
  <c r="R10" i="1"/>
  <c r="AW9" i="1"/>
  <c r="AX9" i="1" s="1"/>
  <c r="AZ9" i="1"/>
  <c r="O7" i="1"/>
  <c r="Q7" i="1"/>
  <c r="AZ10" i="1"/>
  <c r="AW10" i="1"/>
  <c r="AX10" i="1" s="1"/>
  <c r="O6" i="1"/>
  <c r="Q6" i="1"/>
  <c r="N8" i="1"/>
  <c r="AD10" i="1"/>
  <c r="BQ9" i="1"/>
  <c r="CB7" i="1"/>
  <c r="CM10" i="1"/>
  <c r="BF6" i="1"/>
  <c r="AU8" i="1"/>
  <c r="BF7" i="1"/>
  <c r="AU5" i="1"/>
  <c r="CB6" i="1"/>
  <c r="AP11" i="1" l="1"/>
  <c r="AQ11" i="1" s="1"/>
  <c r="CD6" i="1"/>
  <c r="CE6" i="1" s="1"/>
  <c r="AY5" i="1"/>
  <c r="AV5" i="1"/>
  <c r="AU11" i="1"/>
  <c r="BJ7" i="1"/>
  <c r="BH7" i="1"/>
  <c r="BI7" i="1" s="1"/>
  <c r="AV8" i="1"/>
  <c r="AY8" i="1"/>
  <c r="BJ6" i="1"/>
  <c r="BH6" i="1"/>
  <c r="BI6" i="1" s="1"/>
  <c r="CO10" i="1"/>
  <c r="CP10" i="1" s="1"/>
  <c r="CD7" i="1"/>
  <c r="CE7" i="1" s="1"/>
  <c r="BS9" i="1"/>
  <c r="BT9" i="1" s="1"/>
  <c r="AW7" i="1"/>
  <c r="AX7" i="1" s="1"/>
  <c r="AZ7" i="1"/>
  <c r="R6" i="1"/>
  <c r="O5" i="1"/>
  <c r="N11" i="1"/>
  <c r="N13" i="1"/>
  <c r="AW6" i="1"/>
  <c r="AX6" i="1" s="1"/>
  <c r="AZ6" i="1"/>
  <c r="AD7" i="1"/>
  <c r="O8" i="1"/>
  <c r="AD6" i="1"/>
  <c r="BK10" i="1"/>
  <c r="BA10" i="1"/>
  <c r="BB10" i="1" s="1"/>
  <c r="BA9" i="1"/>
  <c r="BB9" i="1" s="1"/>
  <c r="BK9" i="1"/>
  <c r="BU10" i="1"/>
  <c r="S10" i="1"/>
  <c r="AE10" i="1"/>
  <c r="AD8" i="1"/>
  <c r="R7" i="1"/>
  <c r="Q9" i="1"/>
  <c r="O9" i="1"/>
  <c r="AQ5" i="1"/>
  <c r="CM6" i="1"/>
  <c r="AU13" i="1"/>
  <c r="CB9" i="1"/>
  <c r="BF5" i="1"/>
  <c r="BF8" i="1"/>
  <c r="BF9" i="1"/>
  <c r="CX10" i="1"/>
  <c r="CM7" i="1"/>
  <c r="CO7" i="1" l="1"/>
  <c r="CP7" i="1" s="1"/>
  <c r="CZ10" i="1"/>
  <c r="DA10" i="1" s="1"/>
  <c r="BJ9" i="1"/>
  <c r="BL9" i="1" s="1"/>
  <c r="BH9" i="1"/>
  <c r="BI9" i="1" s="1"/>
  <c r="BG8" i="1"/>
  <c r="BJ8" i="1"/>
  <c r="BJ5" i="1"/>
  <c r="BG5" i="1"/>
  <c r="BF11" i="1"/>
  <c r="CD9" i="1"/>
  <c r="CE9" i="1" s="1"/>
  <c r="AY13" i="1"/>
  <c r="CO6" i="1"/>
  <c r="CP6" i="1" s="1"/>
  <c r="S7" i="1"/>
  <c r="T10" i="1"/>
  <c r="CF10" i="1"/>
  <c r="BA7" i="1"/>
  <c r="BB7" i="1" s="1"/>
  <c r="BK7" i="1"/>
  <c r="BU7" i="1"/>
  <c r="AY11" i="1"/>
  <c r="BV9" i="1"/>
  <c r="AD9" i="1"/>
  <c r="BV10" i="1"/>
  <c r="BL10" i="1"/>
  <c r="BM10" i="1" s="1"/>
  <c r="P8" i="1"/>
  <c r="BA6" i="1"/>
  <c r="BB6" i="1" s="1"/>
  <c r="BK6" i="1"/>
  <c r="AE7" i="1"/>
  <c r="AZ8" i="1"/>
  <c r="BA8" i="1" s="1"/>
  <c r="BB8" i="1" s="1"/>
  <c r="AW8" i="1"/>
  <c r="AX8" i="1" s="1"/>
  <c r="P5" i="1"/>
  <c r="O11" i="1"/>
  <c r="O13" i="1"/>
  <c r="AD5" i="1"/>
  <c r="BU6" i="1"/>
  <c r="R9" i="1"/>
  <c r="S6" i="1"/>
  <c r="AE6" i="1"/>
  <c r="AW5" i="1"/>
  <c r="AV11" i="1"/>
  <c r="AZ5" i="1"/>
  <c r="AV13" i="1"/>
  <c r="BR13" i="1"/>
  <c r="CX6" i="1"/>
  <c r="CX7" i="1"/>
  <c r="DI10" i="1"/>
  <c r="CM9" i="1"/>
  <c r="BQ8" i="1"/>
  <c r="BQ5" i="1"/>
  <c r="BF13" i="1"/>
  <c r="BJ13" i="1" l="1"/>
  <c r="BS5" i="1"/>
  <c r="BU5" i="1"/>
  <c r="BQ11" i="1"/>
  <c r="BS8" i="1"/>
  <c r="BT8" i="1" s="1"/>
  <c r="BU8" i="1"/>
  <c r="CO9" i="1"/>
  <c r="CP9" i="1" s="1"/>
  <c r="DK10" i="1"/>
  <c r="DL10" i="1" s="1"/>
  <c r="CZ7" i="1"/>
  <c r="DA7" i="1" s="1"/>
  <c r="CZ6" i="1"/>
  <c r="DA6" i="1" s="1"/>
  <c r="AZ13" i="1"/>
  <c r="BA13" i="1" s="1"/>
  <c r="BB13" i="1" s="1"/>
  <c r="AW13" i="1"/>
  <c r="AX13" i="1" s="1"/>
  <c r="CF6" i="1"/>
  <c r="BW10" i="1"/>
  <c r="BX10" i="1" s="1"/>
  <c r="CG10" i="1"/>
  <c r="AD13" i="1"/>
  <c r="AD11" i="1"/>
  <c r="Q5" i="1"/>
  <c r="P11" i="1"/>
  <c r="P13" i="1"/>
  <c r="Q8" i="1"/>
  <c r="BM9" i="1"/>
  <c r="BU9" i="1"/>
  <c r="BW9" i="1" s="1"/>
  <c r="AW11" i="1"/>
  <c r="AX11" i="1" s="1"/>
  <c r="AX5" i="1"/>
  <c r="S9" i="1"/>
  <c r="AE9" i="1"/>
  <c r="BL6" i="1"/>
  <c r="BM6" i="1" s="1"/>
  <c r="BV6" i="1"/>
  <c r="U10" i="1"/>
  <c r="CQ10" i="1"/>
  <c r="T7" i="1"/>
  <c r="BH5" i="1"/>
  <c r="BG11" i="1"/>
  <c r="BK5" i="1"/>
  <c r="BG13" i="1"/>
  <c r="BH8" i="1"/>
  <c r="BI8" i="1" s="1"/>
  <c r="BK8" i="1"/>
  <c r="BA5" i="1"/>
  <c r="AZ11" i="1"/>
  <c r="T6" i="1"/>
  <c r="CG9" i="1"/>
  <c r="CF7" i="1"/>
  <c r="BL7" i="1"/>
  <c r="BM7" i="1" s="1"/>
  <c r="BV7" i="1"/>
  <c r="BJ11" i="1"/>
  <c r="CC13" i="1"/>
  <c r="CB8" i="1"/>
  <c r="CB5" i="1"/>
  <c r="DT10" i="1"/>
  <c r="DI6" i="1"/>
  <c r="CX9" i="1"/>
  <c r="DI7" i="1"/>
  <c r="BQ13" i="1"/>
  <c r="BU13" i="1" l="1"/>
  <c r="BS13" i="1"/>
  <c r="BT13" i="1" s="1"/>
  <c r="DK7" i="1"/>
  <c r="DL7" i="1" s="1"/>
  <c r="CZ9" i="1"/>
  <c r="DA9" i="1" s="1"/>
  <c r="DK6" i="1"/>
  <c r="DL6" i="1" s="1"/>
  <c r="DV10" i="1"/>
  <c r="DW10" i="1" s="1"/>
  <c r="CF5" i="1"/>
  <c r="CD5" i="1"/>
  <c r="CE5" i="1" s="1"/>
  <c r="CB11" i="1"/>
  <c r="CD8" i="1"/>
  <c r="CE8" i="1" s="1"/>
  <c r="CF8" i="1"/>
  <c r="BL5" i="1"/>
  <c r="BV5" i="1"/>
  <c r="BK11" i="1"/>
  <c r="BS11" i="1"/>
  <c r="BT11" i="1" s="1"/>
  <c r="CQ7" i="1"/>
  <c r="BV8" i="1"/>
  <c r="BL8" i="1"/>
  <c r="BM8" i="1" s="1"/>
  <c r="U7" i="1"/>
  <c r="CG6" i="1"/>
  <c r="BW6" i="1"/>
  <c r="BX6" i="1" s="1"/>
  <c r="T9" i="1"/>
  <c r="BX9" i="1"/>
  <c r="CF9" i="1"/>
  <c r="CH9" i="1" s="1"/>
  <c r="CQ6" i="1"/>
  <c r="BT5" i="1"/>
  <c r="U6" i="1"/>
  <c r="BH11" i="1"/>
  <c r="BI11" i="1" s="1"/>
  <c r="BI5" i="1"/>
  <c r="DB10" i="1"/>
  <c r="V10" i="1"/>
  <c r="AF10" i="1"/>
  <c r="R5" i="1"/>
  <c r="Q11" i="1"/>
  <c r="Q13" i="1"/>
  <c r="BA11" i="1"/>
  <c r="BB11" i="1" s="1"/>
  <c r="BB5" i="1"/>
  <c r="CG7" i="1"/>
  <c r="BW7" i="1"/>
  <c r="BX7" i="1" s="1"/>
  <c r="CR9" i="1"/>
  <c r="BH13" i="1"/>
  <c r="BI13" i="1" s="1"/>
  <c r="BK13" i="1"/>
  <c r="R8" i="1"/>
  <c r="AE5" i="1"/>
  <c r="CH10" i="1"/>
  <c r="CI10" i="1" s="1"/>
  <c r="CR10" i="1"/>
  <c r="BU11" i="1"/>
  <c r="CN13" i="1"/>
  <c r="EE10" i="1"/>
  <c r="CM5" i="1"/>
  <c r="CM8" i="1"/>
  <c r="DT7" i="1"/>
  <c r="DI9" i="1"/>
  <c r="CB13" i="1"/>
  <c r="DT6" i="1"/>
  <c r="DV6" i="1" l="1"/>
  <c r="DW6" i="1" s="1"/>
  <c r="CD13" i="1"/>
  <c r="CE13" i="1" s="1"/>
  <c r="CF13" i="1"/>
  <c r="DK9" i="1"/>
  <c r="DL9" i="1" s="1"/>
  <c r="DV7" i="1"/>
  <c r="DW7" i="1" s="1"/>
  <c r="CQ8" i="1"/>
  <c r="CO8" i="1"/>
  <c r="CP8" i="1" s="1"/>
  <c r="CO5" i="1"/>
  <c r="CQ5" i="1"/>
  <c r="CM11" i="1"/>
  <c r="EG10" i="1"/>
  <c r="EH10" i="1" s="1"/>
  <c r="V6" i="1"/>
  <c r="CR6" i="1"/>
  <c r="CH6" i="1"/>
  <c r="CI6" i="1" s="1"/>
  <c r="CF11" i="1"/>
  <c r="AE11" i="1"/>
  <c r="CI9" i="1"/>
  <c r="CQ9" i="1"/>
  <c r="CS9" i="1" s="1"/>
  <c r="U9" i="1"/>
  <c r="V7" i="1"/>
  <c r="AF7" i="1"/>
  <c r="AF6" i="1"/>
  <c r="S8" i="1"/>
  <c r="AE8" i="1"/>
  <c r="DC9" i="1"/>
  <c r="CG5" i="1"/>
  <c r="BV11" i="1"/>
  <c r="BW5" i="1"/>
  <c r="CR7" i="1"/>
  <c r="CH7" i="1"/>
  <c r="CI7" i="1" s="1"/>
  <c r="DM10" i="1"/>
  <c r="DB7" i="1"/>
  <c r="DC10" i="1"/>
  <c r="CS10" i="1"/>
  <c r="CT10" i="1" s="1"/>
  <c r="BL13" i="1"/>
  <c r="BM13" i="1" s="1"/>
  <c r="BV13" i="1"/>
  <c r="S5" i="1"/>
  <c r="R11" i="1"/>
  <c r="R13" i="1"/>
  <c r="W10" i="1"/>
  <c r="DB6" i="1"/>
  <c r="CG8" i="1"/>
  <c r="BW8" i="1"/>
  <c r="BX8" i="1" s="1"/>
  <c r="BL11" i="1"/>
  <c r="BM11" i="1" s="1"/>
  <c r="BM5" i="1"/>
  <c r="CD11" i="1"/>
  <c r="CE11" i="1" s="1"/>
  <c r="CY13" i="1"/>
  <c r="DT9" i="1"/>
  <c r="EP10" i="1"/>
  <c r="EE6" i="1"/>
  <c r="EE7" i="1"/>
  <c r="CM13" i="1"/>
  <c r="CX8" i="1"/>
  <c r="CX5" i="1"/>
  <c r="CO11" i="1" l="1"/>
  <c r="CP11" i="1" s="1"/>
  <c r="CP5" i="1"/>
  <c r="CZ5" i="1"/>
  <c r="DB5" i="1"/>
  <c r="CX11" i="1"/>
  <c r="DB8" i="1"/>
  <c r="CZ8" i="1"/>
  <c r="DA8" i="1" s="1"/>
  <c r="CQ13" i="1"/>
  <c r="CO13" i="1"/>
  <c r="CP13" i="1" s="1"/>
  <c r="EG7" i="1"/>
  <c r="EH7" i="1" s="1"/>
  <c r="EG6" i="1"/>
  <c r="EH6" i="1" s="1"/>
  <c r="ER10" i="1"/>
  <c r="ES10" i="1" s="1"/>
  <c r="DV9" i="1"/>
  <c r="DW9" i="1" s="1"/>
  <c r="DM6" i="1"/>
  <c r="BW13" i="1"/>
  <c r="BX13" i="1" s="1"/>
  <c r="CG13" i="1"/>
  <c r="DM7" i="1"/>
  <c r="BW11" i="1"/>
  <c r="BX11" i="1" s="1"/>
  <c r="BX5" i="1"/>
  <c r="CS6" i="1"/>
  <c r="CT6" i="1" s="1"/>
  <c r="DC6" i="1"/>
  <c r="CH8" i="1"/>
  <c r="CI8" i="1" s="1"/>
  <c r="CR8" i="1"/>
  <c r="T5" i="1"/>
  <c r="S11" i="1"/>
  <c r="S13" i="1"/>
  <c r="T8" i="1"/>
  <c r="AE13" i="1"/>
  <c r="CS7" i="1"/>
  <c r="CT7" i="1" s="1"/>
  <c r="DC7" i="1"/>
  <c r="W7" i="1"/>
  <c r="CQ11" i="1"/>
  <c r="DN10" i="1"/>
  <c r="DD10" i="1"/>
  <c r="DE10" i="1" s="1"/>
  <c r="DN9" i="1"/>
  <c r="CT9" i="1"/>
  <c r="DB9" i="1"/>
  <c r="DD9" i="1" s="1"/>
  <c r="W6" i="1"/>
  <c r="X10" i="1"/>
  <c r="DX10" i="1"/>
  <c r="CR5" i="1"/>
  <c r="CH5" i="1"/>
  <c r="CG11" i="1"/>
  <c r="V9" i="1"/>
  <c r="AF9" i="1"/>
  <c r="DJ13" i="1"/>
  <c r="CX13" i="1"/>
  <c r="DI5" i="1"/>
  <c r="FA10" i="1"/>
  <c r="EE9" i="1"/>
  <c r="EP6" i="1"/>
  <c r="DI8" i="1"/>
  <c r="EP7" i="1"/>
  <c r="CZ11" i="1" l="1"/>
  <c r="DA11" i="1" s="1"/>
  <c r="DA5" i="1"/>
  <c r="ER7" i="1"/>
  <c r="ES7" i="1" s="1"/>
  <c r="DK8" i="1"/>
  <c r="DL8" i="1" s="1"/>
  <c r="DM8" i="1"/>
  <c r="ER6" i="1"/>
  <c r="ES6" i="1" s="1"/>
  <c r="EG9" i="1"/>
  <c r="EH9" i="1" s="1"/>
  <c r="FC10" i="1"/>
  <c r="FD10" i="1" s="1"/>
  <c r="DM5" i="1"/>
  <c r="DK5" i="1"/>
  <c r="DL5" i="1" s="1"/>
  <c r="DI11" i="1"/>
  <c r="CZ13" i="1"/>
  <c r="DA13" i="1" s="1"/>
  <c r="DB13" i="1"/>
  <c r="EI10" i="1"/>
  <c r="Y7" i="1"/>
  <c r="Z7" i="1" s="1"/>
  <c r="DD7" i="1"/>
  <c r="DE7" i="1" s="1"/>
  <c r="DN7" i="1"/>
  <c r="U8" i="1"/>
  <c r="DD6" i="1"/>
  <c r="DE6" i="1" s="1"/>
  <c r="DN6" i="1"/>
  <c r="DX7" i="1"/>
  <c r="DX6" i="1"/>
  <c r="X7" i="1"/>
  <c r="X6" i="1"/>
  <c r="W9" i="1"/>
  <c r="CH11" i="1"/>
  <c r="CI11" i="1" s="1"/>
  <c r="CI5" i="1"/>
  <c r="Y10" i="1"/>
  <c r="Z10" i="1" s="1"/>
  <c r="AG10" i="1"/>
  <c r="AH10" i="1" s="1"/>
  <c r="AI10" i="1" s="1"/>
  <c r="DE9" i="1"/>
  <c r="DM9" i="1"/>
  <c r="AG7" i="1"/>
  <c r="AH7" i="1" s="1"/>
  <c r="AI7" i="1" s="1"/>
  <c r="AF8" i="1"/>
  <c r="U5" i="1"/>
  <c r="T11" i="1"/>
  <c r="T13" i="1"/>
  <c r="DB11" i="1"/>
  <c r="DY9" i="1"/>
  <c r="DC5" i="1"/>
  <c r="CS5" i="1"/>
  <c r="CR11" i="1"/>
  <c r="DO10" i="1"/>
  <c r="DP10" i="1" s="1"/>
  <c r="DY10" i="1"/>
  <c r="DC8" i="1"/>
  <c r="CS8" i="1"/>
  <c r="CT8" i="1" s="1"/>
  <c r="CH13" i="1"/>
  <c r="CI13" i="1" s="1"/>
  <c r="CR13" i="1"/>
  <c r="DU13" i="1"/>
  <c r="DI13" i="1"/>
  <c r="FA6" i="1"/>
  <c r="FA7" i="1"/>
  <c r="EP9" i="1"/>
  <c r="DT5" i="1"/>
  <c r="DT8" i="1"/>
  <c r="DK11" i="1" l="1"/>
  <c r="DL11" i="1" s="1"/>
  <c r="DX8" i="1"/>
  <c r="DV8" i="1"/>
  <c r="DW8" i="1" s="1"/>
  <c r="DX5" i="1"/>
  <c r="DV5" i="1"/>
  <c r="DW5" i="1" s="1"/>
  <c r="DT11" i="1"/>
  <c r="ER9" i="1"/>
  <c r="ES9" i="1" s="1"/>
  <c r="FC7" i="1"/>
  <c r="FD7" i="1" s="1"/>
  <c r="FC6" i="1"/>
  <c r="FD6" i="1" s="1"/>
  <c r="DM13" i="1"/>
  <c r="DK13" i="1"/>
  <c r="DL13" i="1" s="1"/>
  <c r="DD5" i="1"/>
  <c r="DN5" i="1"/>
  <c r="DC11" i="1"/>
  <c r="DX9" i="1"/>
  <c r="DZ9" i="1" s="1"/>
  <c r="EI7" i="1"/>
  <c r="V8" i="1"/>
  <c r="DZ10" i="1"/>
  <c r="EA10" i="1" s="1"/>
  <c r="EJ10" i="1"/>
  <c r="V5" i="1"/>
  <c r="U11" i="1"/>
  <c r="U13" i="1"/>
  <c r="AF5" i="1"/>
  <c r="DN8" i="1"/>
  <c r="DD8" i="1"/>
  <c r="DE8" i="1" s="1"/>
  <c r="DO9" i="1"/>
  <c r="DP9" i="1" s="1"/>
  <c r="X9" i="1"/>
  <c r="DY7" i="1"/>
  <c r="DO7" i="1"/>
  <c r="DP7" i="1" s="1"/>
  <c r="ET10" i="1"/>
  <c r="Y6" i="1"/>
  <c r="Z6" i="1" s="1"/>
  <c r="AG6" i="1"/>
  <c r="AH6" i="1" s="1"/>
  <c r="AI6" i="1" s="1"/>
  <c r="CS13" i="1"/>
  <c r="CT13" i="1" s="1"/>
  <c r="DC13" i="1"/>
  <c r="CS11" i="1"/>
  <c r="CT11" i="1" s="1"/>
  <c r="CT5" i="1"/>
  <c r="EJ9" i="1"/>
  <c r="EI6" i="1"/>
  <c r="DY6" i="1"/>
  <c r="DO6" i="1"/>
  <c r="DP6" i="1" s="1"/>
  <c r="DM11" i="1"/>
  <c r="EF13" i="1"/>
  <c r="EE8" i="1"/>
  <c r="EE5" i="1"/>
  <c r="FA9" i="1"/>
  <c r="DT13" i="1"/>
  <c r="DV11" i="1" l="1"/>
  <c r="DW11" i="1" s="1"/>
  <c r="DX13" i="1"/>
  <c r="DV13" i="1"/>
  <c r="DW13" i="1" s="1"/>
  <c r="FC9" i="1"/>
  <c r="FD9" i="1" s="1"/>
  <c r="EG5" i="1"/>
  <c r="EI5" i="1"/>
  <c r="EE11" i="1"/>
  <c r="EI8" i="1"/>
  <c r="EG8" i="1"/>
  <c r="EH8" i="1" s="1"/>
  <c r="ET6" i="1"/>
  <c r="AF11" i="1"/>
  <c r="ET7" i="1"/>
  <c r="EU9" i="1"/>
  <c r="DX11" i="1"/>
  <c r="AG9" i="1"/>
  <c r="AH9" i="1" s="1"/>
  <c r="AI9" i="1" s="1"/>
  <c r="EJ7" i="1"/>
  <c r="DZ7" i="1"/>
  <c r="EA7" i="1" s="1"/>
  <c r="DY5" i="1"/>
  <c r="DO5" i="1"/>
  <c r="DN11" i="1"/>
  <c r="DD13" i="1"/>
  <c r="DE13" i="1" s="1"/>
  <c r="DN13" i="1"/>
  <c r="EU10" i="1"/>
  <c r="EK10" i="1"/>
  <c r="EL10" i="1" s="1"/>
  <c r="EJ6" i="1"/>
  <c r="DZ6" i="1"/>
  <c r="EA6" i="1" s="1"/>
  <c r="AF13" i="1"/>
  <c r="FE10" i="1"/>
  <c r="Y9" i="1"/>
  <c r="Z9" i="1" s="1"/>
  <c r="DO8" i="1"/>
  <c r="DP8" i="1" s="1"/>
  <c r="DY8" i="1"/>
  <c r="W5" i="1"/>
  <c r="V11" i="1"/>
  <c r="V13" i="1"/>
  <c r="W8" i="1"/>
  <c r="EA9" i="1"/>
  <c r="EI9" i="1"/>
  <c r="DD11" i="1"/>
  <c r="DE11" i="1" s="1"/>
  <c r="DE5" i="1"/>
  <c r="EQ13" i="1"/>
  <c r="EP5" i="1"/>
  <c r="EP8" i="1"/>
  <c r="EE13" i="1"/>
  <c r="EG11" i="1" l="1"/>
  <c r="EH11" i="1" s="1"/>
  <c r="EI13" i="1"/>
  <c r="EG13" i="1"/>
  <c r="EH13" i="1" s="1"/>
  <c r="ER8" i="1"/>
  <c r="ES8" i="1" s="1"/>
  <c r="ET8" i="1"/>
  <c r="ER5" i="1"/>
  <c r="ET5" i="1"/>
  <c r="EP11" i="1"/>
  <c r="ET9" i="1"/>
  <c r="EJ8" i="1"/>
  <c r="DZ8" i="1"/>
  <c r="EA8" i="1" s="1"/>
  <c r="FE7" i="1"/>
  <c r="FE6" i="1"/>
  <c r="EH5" i="1"/>
  <c r="EK7" i="1"/>
  <c r="EL7" i="1" s="1"/>
  <c r="EU7" i="1"/>
  <c r="EV9" i="1"/>
  <c r="FF9" i="1"/>
  <c r="FJ10" i="1"/>
  <c r="EK6" i="1"/>
  <c r="EL6" i="1" s="1"/>
  <c r="EU6" i="1"/>
  <c r="EJ5" i="1"/>
  <c r="DZ5" i="1"/>
  <c r="DY11" i="1"/>
  <c r="FF10" i="1"/>
  <c r="FG10" i="1" s="1"/>
  <c r="FH10" i="1" s="1"/>
  <c r="EV10" i="1"/>
  <c r="EW10" i="1" s="1"/>
  <c r="X8" i="1"/>
  <c r="W11" i="1"/>
  <c r="W13" i="1"/>
  <c r="X5" i="1"/>
  <c r="DO13" i="1"/>
  <c r="DP13" i="1" s="1"/>
  <c r="DY13" i="1"/>
  <c r="DO11" i="1"/>
  <c r="DP11" i="1" s="1"/>
  <c r="DP5" i="1"/>
  <c r="EK9" i="1"/>
  <c r="EL9" i="1" s="1"/>
  <c r="EI11" i="1"/>
  <c r="FB13" i="1"/>
  <c r="F14" i="1"/>
  <c r="G14" i="1"/>
  <c r="L14" i="1" s="1"/>
  <c r="EP13" i="1"/>
  <c r="FA5" i="1"/>
  <c r="FA8" i="1"/>
  <c r="FC8" i="1" l="1"/>
  <c r="FD8" i="1" s="1"/>
  <c r="FE8" i="1"/>
  <c r="FC5" i="1"/>
  <c r="FE5" i="1"/>
  <c r="FA11" i="1"/>
  <c r="ET13" i="1"/>
  <c r="ER13" i="1"/>
  <c r="ES13" i="1" s="1"/>
  <c r="P14" i="1"/>
  <c r="T14" i="1"/>
  <c r="N14" i="1"/>
  <c r="R14" i="1"/>
  <c r="O14" i="1"/>
  <c r="X14" i="1" s="1"/>
  <c r="W14" i="1"/>
  <c r="C14" i="1"/>
  <c r="M14" i="1"/>
  <c r="Q14" i="1"/>
  <c r="U14" i="1"/>
  <c r="V14" i="1"/>
  <c r="S14" i="1"/>
  <c r="DZ13" i="1"/>
  <c r="EA13" i="1" s="1"/>
  <c r="EJ13" i="1"/>
  <c r="EV6" i="1"/>
  <c r="EW6" i="1" s="1"/>
  <c r="FF6" i="1"/>
  <c r="FG6" i="1" s="1"/>
  <c r="FH6" i="1" s="1"/>
  <c r="Y8" i="1"/>
  <c r="Z8" i="1" s="1"/>
  <c r="AG8" i="1"/>
  <c r="AH8" i="1" s="1"/>
  <c r="AI8" i="1" s="1"/>
  <c r="EK8" i="1"/>
  <c r="EL8" i="1" s="1"/>
  <c r="EU8" i="1"/>
  <c r="ER11" i="1"/>
  <c r="ES11" i="1" s="1"/>
  <c r="FJ6" i="1"/>
  <c r="ET11" i="1"/>
  <c r="X11" i="1"/>
  <c r="Y5" i="1"/>
  <c r="AG5" i="1"/>
  <c r="DZ11" i="1"/>
  <c r="EA11" i="1" s="1"/>
  <c r="EA5" i="1"/>
  <c r="FJ7" i="1"/>
  <c r="EV7" i="1"/>
  <c r="EW7" i="1" s="1"/>
  <c r="FF7" i="1"/>
  <c r="FG7" i="1" s="1"/>
  <c r="FH7" i="1" s="1"/>
  <c r="X13" i="1"/>
  <c r="AG13" i="1" s="1"/>
  <c r="AH13" i="1" s="1"/>
  <c r="AI13" i="1" s="1"/>
  <c r="EK5" i="1"/>
  <c r="EU5" i="1"/>
  <c r="EJ11" i="1"/>
  <c r="EW9" i="1"/>
  <c r="FE9" i="1"/>
  <c r="ES5" i="1"/>
  <c r="AO14" i="1"/>
  <c r="FA13" i="1"/>
  <c r="AN14" i="1"/>
  <c r="AU14" i="1"/>
  <c r="FC11" i="1" l="1"/>
  <c r="FD11" i="1" s="1"/>
  <c r="FD5" i="1"/>
  <c r="FE13" i="1"/>
  <c r="FC13" i="1"/>
  <c r="FD13" i="1" s="1"/>
  <c r="AP14" i="1"/>
  <c r="AQ14" i="1" s="1"/>
  <c r="AE14" i="1"/>
  <c r="EV5" i="1"/>
  <c r="FF5" i="1"/>
  <c r="EU11" i="1"/>
  <c r="AG11" i="1"/>
  <c r="AH5" i="1"/>
  <c r="EV8" i="1"/>
  <c r="EW8" i="1" s="1"/>
  <c r="FF8" i="1"/>
  <c r="FG8" i="1" s="1"/>
  <c r="FH8" i="1" s="1"/>
  <c r="AF14" i="1"/>
  <c r="Y14" i="1"/>
  <c r="Z14" i="1" s="1"/>
  <c r="AD14" i="1"/>
  <c r="FJ8" i="1"/>
  <c r="FJ9" i="1"/>
  <c r="EK11" i="1"/>
  <c r="EL11" i="1" s="1"/>
  <c r="EL5" i="1"/>
  <c r="FG9" i="1"/>
  <c r="FH9" i="1" s="1"/>
  <c r="Y11" i="1"/>
  <c r="Z11" i="1" s="1"/>
  <c r="Z5" i="1"/>
  <c r="AG14" i="1"/>
  <c r="FJ5" i="1"/>
  <c r="FE11" i="1"/>
  <c r="Y13" i="1"/>
  <c r="Z13" i="1" s="1"/>
  <c r="EK13" i="1"/>
  <c r="EL13" i="1" s="1"/>
  <c r="EU13" i="1"/>
  <c r="AV14" i="1"/>
  <c r="AW14" i="1" s="1"/>
  <c r="AX14" i="1" s="1"/>
  <c r="AY14" i="1"/>
  <c r="BF14" i="1"/>
  <c r="AZ14" i="1" l="1"/>
  <c r="BA14" i="1" s="1"/>
  <c r="BB14" i="1" s="1"/>
  <c r="AH11" i="1"/>
  <c r="AI11" i="1" s="1"/>
  <c r="AI5" i="1"/>
  <c r="FJ11" i="1"/>
  <c r="EV11" i="1"/>
  <c r="EW11" i="1" s="1"/>
  <c r="EW5" i="1"/>
  <c r="FJ13" i="1"/>
  <c r="EV13" i="1"/>
  <c r="EW13" i="1" s="1"/>
  <c r="FF13" i="1"/>
  <c r="FG13" i="1" s="1"/>
  <c r="FH13" i="1" s="1"/>
  <c r="AH14" i="1"/>
  <c r="AI14" i="1" s="1"/>
  <c r="FG5" i="1"/>
  <c r="FF11" i="1"/>
  <c r="BG14" i="1"/>
  <c r="BH14" i="1" s="1"/>
  <c r="BI14" i="1" s="1"/>
  <c r="BJ14" i="1"/>
  <c r="BQ14" i="1"/>
  <c r="BK14" i="1" l="1"/>
  <c r="BL14" i="1" s="1"/>
  <c r="BM14" i="1" s="1"/>
  <c r="FG11" i="1"/>
  <c r="FH11" i="1" s="1"/>
  <c r="FH5" i="1"/>
  <c r="BR14" i="1"/>
  <c r="BS14" i="1" s="1"/>
  <c r="BT14" i="1" s="1"/>
  <c r="BU14" i="1"/>
  <c r="BV14" i="1"/>
  <c r="CB14" i="1"/>
  <c r="BW14" i="1" l="1"/>
  <c r="BX14" i="1" s="1"/>
  <c r="CC14" i="1"/>
  <c r="CD14" i="1"/>
  <c r="CE14" i="1" s="1"/>
  <c r="CF14" i="1"/>
  <c r="CG14" i="1"/>
  <c r="CM14" i="1"/>
  <c r="CH14" i="1" l="1"/>
  <c r="CI14" i="1" s="1"/>
  <c r="CN14" i="1"/>
  <c r="CR14" i="1" s="1"/>
  <c r="CQ14" i="1"/>
  <c r="CX14" i="1"/>
  <c r="CS14" i="1" l="1"/>
  <c r="CT14" i="1" s="1"/>
  <c r="CO14" i="1"/>
  <c r="CP14" i="1" s="1"/>
  <c r="CY14" i="1"/>
  <c r="DC14" i="1" s="1"/>
  <c r="CZ14" i="1"/>
  <c r="DA14" i="1" s="1"/>
  <c r="DB14" i="1"/>
  <c r="DI14" i="1"/>
  <c r="DD14" i="1" l="1"/>
  <c r="DE14" i="1" s="1"/>
  <c r="DJ14" i="1"/>
  <c r="DK14" i="1"/>
  <c r="DL14" i="1" s="1"/>
  <c r="DM14" i="1"/>
  <c r="DN14" i="1"/>
  <c r="DT14" i="1"/>
  <c r="DO14" i="1" l="1"/>
  <c r="DP14" i="1" s="1"/>
  <c r="DU14" i="1"/>
  <c r="DV14" i="1"/>
  <c r="DW14" i="1" s="1"/>
  <c r="DX14" i="1"/>
  <c r="DY14" i="1"/>
  <c r="EE14" i="1"/>
  <c r="DZ14" i="1" l="1"/>
  <c r="EA14" i="1" s="1"/>
  <c r="EF14" i="1"/>
  <c r="EG14" i="1"/>
  <c r="EH14" i="1" s="1"/>
  <c r="EI14" i="1"/>
  <c r="EJ14" i="1"/>
  <c r="EP14" i="1"/>
  <c r="EK14" i="1" l="1"/>
  <c r="EL14" i="1" s="1"/>
  <c r="EQ14" i="1"/>
  <c r="ER14" i="1"/>
  <c r="ES14" i="1" s="1"/>
  <c r="ET14" i="1"/>
  <c r="EU14" i="1"/>
  <c r="FA14" i="1"/>
  <c r="EV14" i="1" l="1"/>
  <c r="EW14" i="1" s="1"/>
  <c r="FB14" i="1"/>
  <c r="FC14" i="1"/>
  <c r="FD14" i="1" s="1"/>
  <c r="FE14" i="1"/>
  <c r="FJ14" i="1" s="1"/>
  <c r="FF14" i="1"/>
  <c r="C15" i="1"/>
  <c r="F15" i="1"/>
  <c r="G15" i="1" s="1"/>
  <c r="M15" i="1"/>
  <c r="N15" i="1"/>
  <c r="O15" i="1"/>
  <c r="P15" i="1"/>
  <c r="Q15" i="1"/>
  <c r="R15" i="1"/>
  <c r="S15" i="1"/>
  <c r="AF15" i="1" s="1"/>
  <c r="T15" i="1"/>
  <c r="U15" i="1"/>
  <c r="V15" i="1"/>
  <c r="W15" i="1"/>
  <c r="AD15" i="1"/>
  <c r="AE15" i="1"/>
  <c r="AN15" i="1"/>
  <c r="FG14" i="1" l="1"/>
  <c r="FH14" i="1" s="1"/>
  <c r="X15" i="1"/>
  <c r="AG15" i="1" s="1"/>
  <c r="AH15" i="1" s="1"/>
  <c r="AI15" i="1" s="1"/>
  <c r="AO15" i="1"/>
  <c r="AP15" i="1" s="1"/>
  <c r="AQ15" i="1" s="1"/>
  <c r="AU15" i="1"/>
  <c r="Y15" i="1" l="1"/>
  <c r="Z15" i="1" s="1"/>
  <c r="AV15" i="1"/>
  <c r="AZ15" i="1" s="1"/>
  <c r="AY15" i="1"/>
  <c r="BF15" i="1"/>
  <c r="BA15" i="1" l="1"/>
  <c r="BB15" i="1" s="1"/>
  <c r="AW15" i="1"/>
  <c r="AX15" i="1" s="1"/>
  <c r="BG15" i="1"/>
  <c r="BK15" i="1" s="1"/>
  <c r="BJ15" i="1"/>
  <c r="BQ15" i="1"/>
  <c r="BL15" i="1" l="1"/>
  <c r="BM15" i="1" s="1"/>
  <c r="BH15" i="1"/>
  <c r="BI15" i="1" s="1"/>
  <c r="BR15" i="1"/>
  <c r="BV15" i="1" s="1"/>
  <c r="BS15" i="1"/>
  <c r="BT15" i="1" s="1"/>
  <c r="BU15" i="1"/>
  <c r="CB15" i="1"/>
  <c r="BW15" i="1" l="1"/>
  <c r="BX15" i="1" s="1"/>
  <c r="CC15" i="1"/>
  <c r="CD15" i="1"/>
  <c r="CE15" i="1" s="1"/>
  <c r="CF15" i="1"/>
  <c r="CG15" i="1"/>
  <c r="CM15" i="1"/>
  <c r="CH15" i="1" l="1"/>
  <c r="CI15" i="1" s="1"/>
  <c r="CN15" i="1"/>
  <c r="CO15" i="1"/>
  <c r="CP15" i="1" s="1"/>
  <c r="CQ15" i="1"/>
  <c r="CR15" i="1"/>
  <c r="CX15" i="1"/>
  <c r="CS15" i="1" l="1"/>
  <c r="CT15" i="1" s="1"/>
  <c r="CY15" i="1"/>
  <c r="CZ15" i="1"/>
  <c r="DA15" i="1" s="1"/>
  <c r="DB15" i="1"/>
  <c r="DC15" i="1"/>
  <c r="DI15" i="1"/>
  <c r="DD15" i="1" l="1"/>
  <c r="DE15" i="1" s="1"/>
  <c r="DJ15" i="1"/>
  <c r="DK15" i="1"/>
  <c r="DL15" i="1" s="1"/>
  <c r="DM15" i="1"/>
  <c r="DN15" i="1"/>
  <c r="DT15" i="1"/>
  <c r="DO15" i="1" l="1"/>
  <c r="DP15" i="1" s="1"/>
  <c r="DU15" i="1"/>
  <c r="DV15" i="1"/>
  <c r="DW15" i="1" s="1"/>
  <c r="DX15" i="1"/>
  <c r="DY15" i="1"/>
  <c r="EE15" i="1"/>
  <c r="DZ15" i="1" l="1"/>
  <c r="EA15" i="1" s="1"/>
  <c r="EF15" i="1"/>
  <c r="EG15" i="1"/>
  <c r="EH15" i="1" s="1"/>
  <c r="EI15" i="1"/>
  <c r="EJ15" i="1"/>
  <c r="EP15" i="1"/>
  <c r="EK15" i="1" l="1"/>
  <c r="EL15" i="1" s="1"/>
  <c r="EQ15" i="1"/>
  <c r="ER15" i="1"/>
  <c r="ES15" i="1" s="1"/>
  <c r="ET15" i="1"/>
  <c r="EU15" i="1"/>
  <c r="FA15" i="1"/>
  <c r="EV15" i="1" l="1"/>
  <c r="EW15" i="1" s="1"/>
  <c r="FB15" i="1"/>
  <c r="FC15" i="1"/>
  <c r="FD15" i="1" s="1"/>
  <c r="FE15" i="1"/>
  <c r="FJ15" i="1" s="1"/>
  <c r="FF15" i="1"/>
  <c r="C16" i="1"/>
  <c r="F16" i="1"/>
  <c r="G16" i="1"/>
  <c r="M16" i="1"/>
  <c r="N16" i="1"/>
  <c r="O16" i="1"/>
  <c r="P16" i="1"/>
  <c r="Q16" i="1"/>
  <c r="R16" i="1"/>
  <c r="S16" i="1"/>
  <c r="Y16" i="1" s="1"/>
  <c r="Z16" i="1" s="1"/>
  <c r="T16" i="1"/>
  <c r="AF16" i="1" s="1"/>
  <c r="U16" i="1"/>
  <c r="V16" i="1"/>
  <c r="W16" i="1"/>
  <c r="AG16" i="1" s="1"/>
  <c r="X16" i="1"/>
  <c r="AD16" i="1"/>
  <c r="AE16" i="1"/>
  <c r="AN16" i="1"/>
  <c r="FG15" i="1" l="1"/>
  <c r="FH15" i="1" s="1"/>
  <c r="AH16" i="1"/>
  <c r="AI16" i="1" s="1"/>
  <c r="AO16" i="1"/>
  <c r="AP16" i="1" s="1"/>
  <c r="AQ16" i="1" s="1"/>
  <c r="AU16" i="1"/>
  <c r="AV16" i="1"/>
  <c r="AW16" i="1" s="1"/>
  <c r="AX16" i="1" s="1"/>
  <c r="AY16" i="1"/>
  <c r="BF16" i="1"/>
  <c r="AZ16" i="1" l="1"/>
  <c r="BA16" i="1" s="1"/>
  <c r="BB16" i="1" s="1"/>
  <c r="BG16" i="1"/>
  <c r="BH16" i="1" s="1"/>
  <c r="BI16" i="1" s="1"/>
  <c r="BJ16" i="1"/>
  <c r="BQ16" i="1"/>
  <c r="BK16" i="1" l="1"/>
  <c r="BL16" i="1" s="1"/>
  <c r="BM16" i="1" s="1"/>
  <c r="BR16" i="1"/>
  <c r="BS16" i="1"/>
  <c r="BT16" i="1" s="1"/>
  <c r="BU16" i="1"/>
  <c r="CB16" i="1"/>
  <c r="BV16" i="1" l="1"/>
  <c r="BW16" i="1" s="1"/>
  <c r="BX16" i="1" s="1"/>
  <c r="CC16" i="1"/>
  <c r="CF16" i="1"/>
  <c r="CM16" i="1"/>
  <c r="CG16" i="1" l="1"/>
  <c r="CH16" i="1" s="1"/>
  <c r="CI16" i="1" s="1"/>
  <c r="CD16" i="1"/>
  <c r="CE16" i="1" s="1"/>
  <c r="CN16" i="1"/>
  <c r="CO16" i="1"/>
  <c r="CP16" i="1" s="1"/>
  <c r="CQ16" i="1"/>
  <c r="CX16" i="1"/>
  <c r="CR16" i="1" l="1"/>
  <c r="CS16" i="1" s="1"/>
  <c r="CT16" i="1" s="1"/>
  <c r="CY16" i="1"/>
  <c r="CZ16" i="1"/>
  <c r="DA16" i="1" s="1"/>
  <c r="DB16" i="1"/>
  <c r="DI16" i="1"/>
  <c r="DC16" i="1" l="1"/>
  <c r="DD16" i="1" s="1"/>
  <c r="DE16" i="1" s="1"/>
  <c r="DJ16" i="1"/>
  <c r="DK16" i="1"/>
  <c r="DL16" i="1" s="1"/>
  <c r="DM16" i="1"/>
  <c r="DT16" i="1"/>
  <c r="DN16" i="1" l="1"/>
  <c r="DO16" i="1" s="1"/>
  <c r="DP16" i="1" s="1"/>
  <c r="DU16" i="1"/>
  <c r="DV16" i="1"/>
  <c r="DW16" i="1" s="1"/>
  <c r="DX16" i="1"/>
  <c r="EE16" i="1"/>
  <c r="DY16" i="1" l="1"/>
  <c r="DZ16" i="1" s="1"/>
  <c r="EA16" i="1" s="1"/>
  <c r="EF16" i="1"/>
  <c r="EG16" i="1"/>
  <c r="EH16" i="1" s="1"/>
  <c r="EI16" i="1"/>
  <c r="EP16" i="1"/>
  <c r="EJ16" i="1" l="1"/>
  <c r="EK16" i="1" s="1"/>
  <c r="EL16" i="1" s="1"/>
  <c r="EQ16" i="1"/>
  <c r="ER16" i="1"/>
  <c r="ES16" i="1" s="1"/>
  <c r="ET16" i="1"/>
  <c r="FA16" i="1"/>
  <c r="EU16" i="1" l="1"/>
  <c r="EV16" i="1" s="1"/>
  <c r="EW16" i="1" s="1"/>
  <c r="FB16" i="1"/>
  <c r="FC16" i="1"/>
  <c r="FD16" i="1" s="1"/>
  <c r="FE16" i="1"/>
  <c r="FJ16" i="1" s="1"/>
  <c r="C17" i="1"/>
  <c r="F17" i="1"/>
  <c r="G17" i="1"/>
  <c r="M17" i="1"/>
  <c r="N17" i="1"/>
  <c r="O17" i="1"/>
  <c r="P17" i="1"/>
  <c r="Q17" i="1"/>
  <c r="R17" i="1"/>
  <c r="S17" i="1"/>
  <c r="T17" i="1"/>
  <c r="Y17" i="1" s="1"/>
  <c r="Z17" i="1" s="1"/>
  <c r="U17" i="1"/>
  <c r="V17" i="1"/>
  <c r="W17" i="1"/>
  <c r="AG17" i="1" s="1"/>
  <c r="X17" i="1"/>
  <c r="AD17" i="1"/>
  <c r="AH17" i="1" s="1"/>
  <c r="AI17" i="1" s="1"/>
  <c r="AE17" i="1"/>
  <c r="AF17" i="1"/>
  <c r="AN17" i="1"/>
  <c r="FF16" i="1" l="1"/>
  <c r="FG16" i="1" s="1"/>
  <c r="FH16" i="1" s="1"/>
  <c r="AO17" i="1"/>
  <c r="AP17" i="1" s="1"/>
  <c r="AQ17" i="1" s="1"/>
  <c r="AU17" i="1"/>
  <c r="AV17" i="1"/>
  <c r="AW17" i="1" s="1"/>
  <c r="AX17" i="1" s="1"/>
  <c r="AY17" i="1"/>
  <c r="BF17" i="1"/>
  <c r="AZ17" i="1" l="1"/>
  <c r="BA17" i="1" s="1"/>
  <c r="BB17" i="1" s="1"/>
  <c r="BG17" i="1"/>
  <c r="BH17" i="1" s="1"/>
  <c r="BI17" i="1" s="1"/>
  <c r="BJ17" i="1"/>
  <c r="BQ17" i="1"/>
  <c r="BK17" i="1" l="1"/>
  <c r="BL17" i="1" s="1"/>
  <c r="BM17" i="1" s="1"/>
  <c r="BR17" i="1"/>
  <c r="BS17" i="1"/>
  <c r="BT17" i="1" s="1"/>
  <c r="BU17" i="1"/>
  <c r="CB17" i="1"/>
  <c r="BV17" i="1" l="1"/>
  <c r="BW17" i="1" s="1"/>
  <c r="BX17" i="1" s="1"/>
  <c r="CC17" i="1"/>
  <c r="CD17" i="1"/>
  <c r="CE17" i="1" s="1"/>
  <c r="CF17" i="1"/>
  <c r="CM17" i="1"/>
  <c r="CG17" i="1" l="1"/>
  <c r="CH17" i="1" s="1"/>
  <c r="CI17" i="1" s="1"/>
  <c r="CN17" i="1"/>
  <c r="CO17" i="1" s="1"/>
  <c r="CP17" i="1" s="1"/>
  <c r="CQ17" i="1"/>
  <c r="CX17" i="1"/>
  <c r="CR17" i="1" l="1"/>
  <c r="CS17" i="1" s="1"/>
  <c r="CT17" i="1" s="1"/>
  <c r="CY17" i="1"/>
  <c r="DB17" i="1"/>
  <c r="DI17" i="1"/>
  <c r="DC17" i="1" l="1"/>
  <c r="DD17" i="1" s="1"/>
  <c r="DE17" i="1" s="1"/>
  <c r="CZ17" i="1"/>
  <c r="DA17" i="1" s="1"/>
  <c r="DJ17" i="1"/>
  <c r="DK17" i="1"/>
  <c r="DL17" i="1" s="1"/>
  <c r="DM17" i="1"/>
  <c r="DT17" i="1"/>
  <c r="DN17" i="1" l="1"/>
  <c r="DO17" i="1" s="1"/>
  <c r="DP17" i="1" s="1"/>
  <c r="DU17" i="1"/>
  <c r="DV17" i="1" s="1"/>
  <c r="DW17" i="1" s="1"/>
  <c r="DX17" i="1"/>
  <c r="EE17" i="1"/>
  <c r="DY17" i="1" l="1"/>
  <c r="DZ17" i="1" s="1"/>
  <c r="EA17" i="1" s="1"/>
  <c r="EF17" i="1"/>
  <c r="EG17" i="1"/>
  <c r="EH17" i="1" s="1"/>
  <c r="EI17" i="1"/>
  <c r="EP17" i="1"/>
  <c r="EJ17" i="1" l="1"/>
  <c r="EK17" i="1" s="1"/>
  <c r="EL17" i="1" s="1"/>
  <c r="EQ17" i="1"/>
  <c r="ET17" i="1"/>
  <c r="FA17" i="1"/>
  <c r="EU17" i="1" l="1"/>
  <c r="EV17" i="1" s="1"/>
  <c r="ER17" i="1"/>
  <c r="ES17" i="1" s="1"/>
  <c r="FB17" i="1"/>
  <c r="FC17" i="1" s="1"/>
  <c r="FE17" i="1"/>
  <c r="FJ17" i="1" s="1"/>
  <c r="D18" i="1"/>
  <c r="F18" i="1"/>
  <c r="G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D18" i="1"/>
  <c r="AE18" i="1"/>
  <c r="AF18" i="1"/>
  <c r="AG18" i="1"/>
  <c r="AH18" i="1"/>
  <c r="AI18" i="1"/>
  <c r="AN18" i="1"/>
  <c r="AN19" i="1" s="1"/>
  <c r="AO18" i="1"/>
  <c r="AP18" i="1"/>
  <c r="AU18" i="1"/>
  <c r="AU19" i="1" s="1"/>
  <c r="AV18" i="1"/>
  <c r="AV19" i="1" s="1"/>
  <c r="AW18" i="1"/>
  <c r="AW19" i="1" s="1"/>
  <c r="AY18" i="1"/>
  <c r="AY19" i="1" s="1"/>
  <c r="AZ18" i="1"/>
  <c r="AZ19" i="1" s="1"/>
  <c r="BA18" i="1"/>
  <c r="BA19" i="1" s="1"/>
  <c r="BF18" i="1"/>
  <c r="BF19" i="1" s="1"/>
  <c r="BG18" i="1"/>
  <c r="BG19" i="1" s="1"/>
  <c r="BH18" i="1"/>
  <c r="BJ18" i="1"/>
  <c r="BJ19" i="1" s="1"/>
  <c r="BK18" i="1"/>
  <c r="BK19" i="1" s="1"/>
  <c r="BL18" i="1"/>
  <c r="BL19" i="1" s="1"/>
  <c r="BQ18" i="1"/>
  <c r="BR18" i="1"/>
  <c r="BS18" i="1"/>
  <c r="BU18" i="1"/>
  <c r="BV18" i="1"/>
  <c r="BV19" i="1" s="1"/>
  <c r="BW18" i="1"/>
  <c r="BW19" i="1" s="1"/>
  <c r="CB18" i="1"/>
  <c r="CB19" i="1" s="1"/>
  <c r="CC18" i="1"/>
  <c r="CD18" i="1"/>
  <c r="CD19" i="1" s="1"/>
  <c r="CF18" i="1"/>
  <c r="CF19" i="1" s="1"/>
  <c r="CG18" i="1"/>
  <c r="CG19" i="1" s="1"/>
  <c r="CH18" i="1"/>
  <c r="CH19" i="1" s="1"/>
  <c r="CM18" i="1"/>
  <c r="CN18" i="1"/>
  <c r="CO18" i="1"/>
  <c r="CO19" i="1" s="1"/>
  <c r="CQ18" i="1"/>
  <c r="CR18" i="1"/>
  <c r="CR19" i="1" s="1"/>
  <c r="CS18" i="1"/>
  <c r="CS19" i="1" s="1"/>
  <c r="CX18" i="1"/>
  <c r="CX19" i="1" s="1"/>
  <c r="CY18" i="1"/>
  <c r="CZ18" i="1"/>
  <c r="CZ19" i="1" s="1"/>
  <c r="DB18" i="1"/>
  <c r="DB19" i="1" s="1"/>
  <c r="DC18" i="1"/>
  <c r="DC19" i="1" s="1"/>
  <c r="DD18" i="1"/>
  <c r="DD19" i="1" s="1"/>
  <c r="DI18" i="1"/>
  <c r="DJ18" i="1"/>
  <c r="DK18" i="1"/>
  <c r="DK19" i="1" s="1"/>
  <c r="DM18" i="1"/>
  <c r="DN18" i="1"/>
  <c r="DN19" i="1" s="1"/>
  <c r="DO18" i="1"/>
  <c r="DO19" i="1" s="1"/>
  <c r="DT18" i="1"/>
  <c r="DT19" i="1" s="1"/>
  <c r="DU18" i="1"/>
  <c r="DV18" i="1"/>
  <c r="DV19" i="1" s="1"/>
  <c r="DX18" i="1"/>
  <c r="DX19" i="1" s="1"/>
  <c r="DY18" i="1"/>
  <c r="DY19" i="1" s="1"/>
  <c r="DZ18" i="1"/>
  <c r="DZ19" i="1" s="1"/>
  <c r="EE18" i="1"/>
  <c r="EF18" i="1"/>
  <c r="EG18" i="1"/>
  <c r="EG19" i="1" s="1"/>
  <c r="EI18" i="1"/>
  <c r="EJ18" i="1"/>
  <c r="EJ19" i="1" s="1"/>
  <c r="EK18" i="1"/>
  <c r="EK19" i="1" s="1"/>
  <c r="EP18" i="1"/>
  <c r="EP19" i="1" s="1"/>
  <c r="EQ18" i="1"/>
  <c r="ET18" i="1"/>
  <c r="ET19" i="1" s="1"/>
  <c r="EU18" i="1"/>
  <c r="EU19" i="1" s="1"/>
  <c r="FA18" i="1"/>
  <c r="FA19" i="1" s="1"/>
  <c r="FB18" i="1"/>
  <c r="D19" i="1"/>
  <c r="F19" i="1"/>
  <c r="G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D19" i="1"/>
  <c r="AE19" i="1"/>
  <c r="AF19" i="1"/>
  <c r="AG19" i="1"/>
  <c r="AH19" i="1"/>
  <c r="AI19" i="1" s="1"/>
  <c r="AO19" i="1"/>
  <c r="BR19" i="1"/>
  <c r="BS19" i="1"/>
  <c r="CC19" i="1"/>
  <c r="CN19" i="1"/>
  <c r="CY19" i="1"/>
  <c r="DJ19" i="1"/>
  <c r="DU19" i="1"/>
  <c r="EF19" i="1"/>
  <c r="EQ19" i="1"/>
  <c r="FB19" i="1"/>
  <c r="D20" i="1"/>
  <c r="G20" i="1"/>
  <c r="AE20" i="1"/>
  <c r="AF20" i="1"/>
  <c r="AG20" i="1"/>
  <c r="EW17" i="1" l="1"/>
  <c r="EV18" i="1"/>
  <c r="EV19" i="1" s="1"/>
  <c r="EW19" i="1" s="1"/>
  <c r="FF17" i="1"/>
  <c r="FF18" i="1" s="1"/>
  <c r="FF19" i="1" s="1"/>
  <c r="EL18" i="1"/>
  <c r="DP18" i="1"/>
  <c r="CT18" i="1"/>
  <c r="BX18" i="1"/>
  <c r="ER18" i="1"/>
  <c r="ER19" i="1" s="1"/>
  <c r="ES19" i="1" s="1"/>
  <c r="EH18" i="1"/>
  <c r="DL18" i="1"/>
  <c r="CP18" i="1"/>
  <c r="BT18" i="1"/>
  <c r="BI18" i="1"/>
  <c r="DI19" i="1"/>
  <c r="DL19" i="1" s="1"/>
  <c r="BQ19" i="1"/>
  <c r="BT19" i="1" s="1"/>
  <c r="DA19" i="1"/>
  <c r="BB19" i="1"/>
  <c r="AQ18" i="1"/>
  <c r="CM19" i="1"/>
  <c r="CP19" i="1" s="1"/>
  <c r="EE19" i="1"/>
  <c r="EH19" i="1" s="1"/>
  <c r="DW19" i="1"/>
  <c r="CE19" i="1"/>
  <c r="BH19" i="1"/>
  <c r="BI19" i="1" s="1"/>
  <c r="BM19" i="1"/>
  <c r="AX19" i="1"/>
  <c r="FE18" i="1"/>
  <c r="DW18" i="1"/>
  <c r="DA18" i="1"/>
  <c r="CE18" i="1"/>
  <c r="AX18" i="1"/>
  <c r="EA19" i="1"/>
  <c r="CI19" i="1"/>
  <c r="EI19" i="1"/>
  <c r="EL19" i="1" s="1"/>
  <c r="DM19" i="1"/>
  <c r="DP19" i="1" s="1"/>
  <c r="CQ19" i="1"/>
  <c r="CT19" i="1" s="1"/>
  <c r="BU19" i="1"/>
  <c r="BX19" i="1" s="1"/>
  <c r="AP19" i="1"/>
  <c r="AQ19" i="1" s="1"/>
  <c r="EW18" i="1"/>
  <c r="EA18" i="1"/>
  <c r="DE18" i="1"/>
  <c r="CI18" i="1"/>
  <c r="BM18" i="1"/>
  <c r="BB18" i="1"/>
  <c r="DE19" i="1"/>
  <c r="FC18" i="1"/>
  <c r="FD18" i="1" s="1"/>
  <c r="FD17" i="1"/>
  <c r="M20" i="1"/>
  <c r="AN20" i="1"/>
  <c r="AU20" i="1"/>
  <c r="ES18" i="1" l="1"/>
  <c r="FG17" i="1"/>
  <c r="FH17" i="1" s="1"/>
  <c r="FC19" i="1"/>
  <c r="FD19" i="1" s="1"/>
  <c r="FJ18" i="1"/>
  <c r="FE19" i="1"/>
  <c r="FJ19" i="1" s="1"/>
  <c r="AP20" i="1"/>
  <c r="AQ20" i="1" s="1"/>
  <c r="O20" i="1"/>
  <c r="AD20" i="1"/>
  <c r="AH20" i="1" s="1"/>
  <c r="AI20" i="1" s="1"/>
  <c r="Y20" i="1"/>
  <c r="Z20" i="1" s="1"/>
  <c r="AV20" i="1"/>
  <c r="AW20" i="1" s="1"/>
  <c r="AX20" i="1" s="1"/>
  <c r="AY20" i="1"/>
  <c r="BF20" i="1"/>
  <c r="FG18" i="1" l="1"/>
  <c r="FG19" i="1" s="1"/>
  <c r="FH19" i="1" s="1"/>
  <c r="AZ20" i="1"/>
  <c r="BA20" i="1" s="1"/>
  <c r="BB20" i="1" s="1"/>
  <c r="BG20" i="1"/>
  <c r="BH20" i="1"/>
  <c r="BI20" i="1" s="1"/>
  <c r="BJ20" i="1"/>
  <c r="BQ20" i="1"/>
  <c r="FH18" i="1" l="1"/>
  <c r="BK20" i="1"/>
  <c r="BL20" i="1" s="1"/>
  <c r="BM20" i="1" s="1"/>
  <c r="BS20" i="1"/>
  <c r="BT20" i="1" s="1"/>
  <c r="BU20" i="1"/>
  <c r="CB20" i="1"/>
  <c r="BV20" i="1" l="1"/>
  <c r="BW20" i="1" s="1"/>
  <c r="BX20" i="1" s="1"/>
  <c r="CD20" i="1"/>
  <c r="CE20" i="1" s="1"/>
  <c r="CF20" i="1"/>
  <c r="CM20" i="1"/>
  <c r="CG20" i="1" l="1"/>
  <c r="CH20" i="1" s="1"/>
  <c r="CI20" i="1" s="1"/>
  <c r="CO20" i="1"/>
  <c r="CP20" i="1" s="1"/>
  <c r="CQ20" i="1"/>
  <c r="CX20" i="1"/>
  <c r="CR20" i="1" l="1"/>
  <c r="CS20" i="1" s="1"/>
  <c r="CT20" i="1" s="1"/>
  <c r="CZ20" i="1"/>
  <c r="DA20" i="1" s="1"/>
  <c r="DB20" i="1"/>
  <c r="DI20" i="1"/>
  <c r="DC20" i="1" l="1"/>
  <c r="DD20" i="1" s="1"/>
  <c r="DE20" i="1" s="1"/>
  <c r="DK20" i="1"/>
  <c r="DL20" i="1" s="1"/>
  <c r="DM20" i="1"/>
  <c r="DT20" i="1"/>
  <c r="DN20" i="1" l="1"/>
  <c r="DO20" i="1" s="1"/>
  <c r="DP20" i="1" s="1"/>
  <c r="DV20" i="1"/>
  <c r="DW20" i="1" s="1"/>
  <c r="DX20" i="1"/>
  <c r="EE20" i="1"/>
  <c r="DY20" i="1" l="1"/>
  <c r="DZ20" i="1" s="1"/>
  <c r="EA20" i="1" s="1"/>
  <c r="EG20" i="1"/>
  <c r="EH20" i="1" s="1"/>
  <c r="EI20" i="1"/>
  <c r="EP20" i="1"/>
  <c r="EJ20" i="1" l="1"/>
  <c r="EK20" i="1" s="1"/>
  <c r="EL20" i="1" s="1"/>
  <c r="ER20" i="1"/>
  <c r="ES20" i="1" s="1"/>
  <c r="ET20" i="1"/>
  <c r="FA20" i="1"/>
  <c r="EU20" i="1" l="1"/>
  <c r="EV20" i="1" s="1"/>
  <c r="EW20" i="1" s="1"/>
  <c r="FC20" i="1"/>
  <c r="FD20" i="1" s="1"/>
  <c r="FE20" i="1"/>
  <c r="FJ20" i="1" s="1"/>
  <c r="FF20" i="1"/>
  <c r="G21" i="1"/>
  <c r="M21" i="1" s="1"/>
  <c r="AN21" i="1"/>
  <c r="FG20" i="1" l="1"/>
  <c r="FH20" i="1" s="1"/>
  <c r="N21" i="1"/>
  <c r="O21" i="1" s="1"/>
  <c r="P21" i="1" s="1"/>
  <c r="AO21" i="1"/>
  <c r="AP21" i="1" s="1"/>
  <c r="AQ21" i="1" s="1"/>
  <c r="AU21" i="1"/>
  <c r="Q21" i="1" l="1"/>
  <c r="R21" i="1" s="1"/>
  <c r="S21" i="1" s="1"/>
  <c r="AE21" i="1"/>
  <c r="AD21" i="1"/>
  <c r="AV21" i="1"/>
  <c r="AW21" i="1" s="1"/>
  <c r="AX21" i="1" s="1"/>
  <c r="AY21" i="1"/>
  <c r="BF21" i="1"/>
  <c r="AZ21" i="1" l="1"/>
  <c r="BA21" i="1" s="1"/>
  <c r="BB21" i="1" s="1"/>
  <c r="T21" i="1"/>
  <c r="BG21" i="1"/>
  <c r="BH21" i="1" s="1"/>
  <c r="BI21" i="1" s="1"/>
  <c r="BJ21" i="1"/>
  <c r="BQ21" i="1"/>
  <c r="BK21" i="1" l="1"/>
  <c r="BL21" i="1" s="1"/>
  <c r="BM21" i="1" s="1"/>
  <c r="U21" i="1"/>
  <c r="V21" i="1" s="1"/>
  <c r="AF21" i="1"/>
  <c r="BS21" i="1"/>
  <c r="BT21" i="1" s="1"/>
  <c r="BU21" i="1"/>
  <c r="CB21" i="1"/>
  <c r="BV21" i="1" l="1"/>
  <c r="BW21" i="1" s="1"/>
  <c r="BX21" i="1" s="1"/>
  <c r="W21" i="1"/>
  <c r="CD21" i="1"/>
  <c r="CE21" i="1" s="1"/>
  <c r="CF21" i="1"/>
  <c r="CM21" i="1"/>
  <c r="CG21" i="1" l="1"/>
  <c r="CH21" i="1" s="1"/>
  <c r="CI21" i="1" s="1"/>
  <c r="X21" i="1"/>
  <c r="AG21" i="1" s="1"/>
  <c r="AH21" i="1" s="1"/>
  <c r="AI21" i="1" s="1"/>
  <c r="Y21" i="1"/>
  <c r="Z21" i="1" s="1"/>
  <c r="CO21" i="1"/>
  <c r="CP21" i="1" s="1"/>
  <c r="CQ21" i="1"/>
  <c r="CX21" i="1"/>
  <c r="CR21" i="1" l="1"/>
  <c r="CS21" i="1" s="1"/>
  <c r="CT21" i="1" s="1"/>
  <c r="CZ21" i="1"/>
  <c r="DA21" i="1" s="1"/>
  <c r="DB21" i="1"/>
  <c r="DI21" i="1"/>
  <c r="DC21" i="1" l="1"/>
  <c r="DD21" i="1" s="1"/>
  <c r="DE21" i="1" s="1"/>
  <c r="DK21" i="1"/>
  <c r="DL21" i="1" s="1"/>
  <c r="DM21" i="1"/>
  <c r="DT21" i="1"/>
  <c r="DN21" i="1" l="1"/>
  <c r="DO21" i="1" s="1"/>
  <c r="DP21" i="1" s="1"/>
  <c r="DV21" i="1"/>
  <c r="DW21" i="1" s="1"/>
  <c r="DX21" i="1"/>
  <c r="EE21" i="1"/>
  <c r="DY21" i="1" l="1"/>
  <c r="DZ21" i="1" s="1"/>
  <c r="EA21" i="1" s="1"/>
  <c r="EG21" i="1"/>
  <c r="EH21" i="1" s="1"/>
  <c r="EI21" i="1"/>
  <c r="EP21" i="1"/>
  <c r="EJ21" i="1" l="1"/>
  <c r="EU21" i="1" s="1"/>
  <c r="ER21" i="1"/>
  <c r="ES21" i="1" s="1"/>
  <c r="ET21" i="1"/>
  <c r="FA21" i="1"/>
  <c r="EK21" i="1" l="1"/>
  <c r="EL21" i="1" s="1"/>
  <c r="EV21" i="1"/>
  <c r="EW21" i="1" s="1"/>
  <c r="FC21" i="1"/>
  <c r="FD21" i="1" s="1"/>
  <c r="FE21" i="1"/>
  <c r="FJ21" i="1" s="1"/>
  <c r="FF21" i="1"/>
  <c r="F22" i="1"/>
  <c r="G22" i="1" s="1"/>
  <c r="L22" i="1"/>
  <c r="AD22" i="1"/>
  <c r="AN22" i="1"/>
  <c r="FG21" i="1" l="1"/>
  <c r="FH21" i="1" s="1"/>
  <c r="P22" i="1"/>
  <c r="AP22" i="1"/>
  <c r="AQ22" i="1" s="1"/>
  <c r="AU22" i="1"/>
  <c r="Q22" i="1" l="1"/>
  <c r="R22" i="1" s="1"/>
  <c r="S22" i="1" s="1"/>
  <c r="AV22" i="1"/>
  <c r="AZ22" i="1" s="1"/>
  <c r="AY22" i="1"/>
  <c r="BF22" i="1"/>
  <c r="BA22" i="1" l="1"/>
  <c r="BB22" i="1" s="1"/>
  <c r="AW22" i="1"/>
  <c r="AX22" i="1" s="1"/>
  <c r="T22" i="1"/>
  <c r="AE22" i="1"/>
  <c r="BH22" i="1"/>
  <c r="BI22" i="1" s="1"/>
  <c r="BJ22" i="1"/>
  <c r="BK22" i="1"/>
  <c r="BQ22" i="1"/>
  <c r="BL22" i="1" l="1"/>
  <c r="BM22" i="1" s="1"/>
  <c r="U22" i="1"/>
  <c r="BS22" i="1"/>
  <c r="BT22" i="1" s="1"/>
  <c r="BU22" i="1"/>
  <c r="BV22" i="1"/>
  <c r="CB22" i="1"/>
  <c r="BW22" i="1" l="1"/>
  <c r="BX22" i="1" s="1"/>
  <c r="V22" i="1"/>
  <c r="AF22" i="1"/>
  <c r="CD22" i="1"/>
  <c r="CE22" i="1" s="1"/>
  <c r="CF22" i="1"/>
  <c r="CG22" i="1"/>
  <c r="CM22" i="1"/>
  <c r="CH22" i="1" l="1"/>
  <c r="CI22" i="1" s="1"/>
  <c r="W22" i="1"/>
  <c r="X22" i="1" s="1"/>
  <c r="CO22" i="1"/>
  <c r="CP22" i="1" s="1"/>
  <c r="CQ22" i="1"/>
  <c r="CR22" i="1"/>
  <c r="CX22" i="1"/>
  <c r="CS22" i="1" l="1"/>
  <c r="CT22" i="1" s="1"/>
  <c r="Y22" i="1"/>
  <c r="Z22" i="1" s="1"/>
  <c r="AG22" i="1"/>
  <c r="AH22" i="1" s="1"/>
  <c r="AI22" i="1" s="1"/>
  <c r="CZ22" i="1"/>
  <c r="DA22" i="1" s="1"/>
  <c r="DB22" i="1"/>
  <c r="DC22" i="1"/>
  <c r="DI22" i="1"/>
  <c r="DD22" i="1" l="1"/>
  <c r="DE22" i="1" s="1"/>
  <c r="DK22" i="1"/>
  <c r="DL22" i="1" s="1"/>
  <c r="DM22" i="1"/>
  <c r="DN22" i="1"/>
  <c r="DT22" i="1"/>
  <c r="DO22" i="1" l="1"/>
  <c r="DP22" i="1" s="1"/>
  <c r="DV22" i="1"/>
  <c r="DW22" i="1" s="1"/>
  <c r="DX22" i="1"/>
  <c r="DY22" i="1"/>
  <c r="EE22" i="1"/>
  <c r="DZ22" i="1" l="1"/>
  <c r="EA22" i="1" s="1"/>
  <c r="EG22" i="1"/>
  <c r="EH22" i="1" s="1"/>
  <c r="EI22" i="1"/>
  <c r="EJ22" i="1"/>
  <c r="EP22" i="1"/>
  <c r="EK22" i="1" l="1"/>
  <c r="EL22" i="1" s="1"/>
  <c r="ER22" i="1"/>
  <c r="ES22" i="1" s="1"/>
  <c r="ET22" i="1"/>
  <c r="EU22" i="1"/>
  <c r="FA22" i="1"/>
  <c r="EV22" i="1" l="1"/>
  <c r="EW22" i="1" s="1"/>
  <c r="FC22" i="1"/>
  <c r="FD22" i="1" s="1"/>
  <c r="FE22" i="1"/>
  <c r="FF22" i="1"/>
  <c r="G23" i="1"/>
  <c r="R23" i="1"/>
  <c r="Y23" i="1"/>
  <c r="Z23" i="1" s="1"/>
  <c r="AD23" i="1"/>
  <c r="AE23" i="1"/>
  <c r="AH23" i="1" s="1"/>
  <c r="AI23" i="1" s="1"/>
  <c r="AF23" i="1"/>
  <c r="AG23" i="1"/>
  <c r="AN23" i="1"/>
  <c r="FG22" i="1" l="1"/>
  <c r="FH22" i="1" s="1"/>
  <c r="FJ22" i="1"/>
  <c r="AP23" i="1"/>
  <c r="AQ23" i="1" s="1"/>
  <c r="AU23" i="1"/>
  <c r="AV23" i="1"/>
  <c r="AW23" i="1" s="1"/>
  <c r="AX23" i="1" s="1"/>
  <c r="AY23" i="1"/>
  <c r="BF23" i="1"/>
  <c r="AZ23" i="1" l="1"/>
  <c r="BA23" i="1" s="1"/>
  <c r="BB23" i="1" s="1"/>
  <c r="BH23" i="1"/>
  <c r="BI23" i="1" s="1"/>
  <c r="BJ23" i="1"/>
  <c r="BQ23" i="1"/>
  <c r="BK23" i="1" l="1"/>
  <c r="BL23" i="1" s="1"/>
  <c r="BM23" i="1" s="1"/>
  <c r="BS23" i="1"/>
  <c r="BT23" i="1" s="1"/>
  <c r="BU23" i="1"/>
  <c r="CB23" i="1"/>
  <c r="BV23" i="1" l="1"/>
  <c r="CG23" i="1" s="1"/>
  <c r="CD23" i="1"/>
  <c r="CE23" i="1" s="1"/>
  <c r="CF23" i="1"/>
  <c r="CM23" i="1"/>
  <c r="BW23" i="1" l="1"/>
  <c r="BX23" i="1" s="1"/>
  <c r="CH23" i="1"/>
  <c r="CI23" i="1" s="1"/>
  <c r="CO23" i="1"/>
  <c r="CP23" i="1" s="1"/>
  <c r="CQ23" i="1"/>
  <c r="CR23" i="1"/>
  <c r="CX23" i="1"/>
  <c r="CS23" i="1" l="1"/>
  <c r="CT23" i="1" s="1"/>
  <c r="CZ23" i="1"/>
  <c r="DA23" i="1" s="1"/>
  <c r="DB23" i="1"/>
  <c r="DC23" i="1"/>
  <c r="DI23" i="1"/>
  <c r="DD23" i="1" l="1"/>
  <c r="DE23" i="1" s="1"/>
  <c r="DK23" i="1"/>
  <c r="DL23" i="1" s="1"/>
  <c r="DM23" i="1"/>
  <c r="DN23" i="1"/>
  <c r="DT23" i="1"/>
  <c r="DO23" i="1" l="1"/>
  <c r="DP23" i="1" s="1"/>
  <c r="DV23" i="1"/>
  <c r="DW23" i="1" s="1"/>
  <c r="DX23" i="1"/>
  <c r="DY23" i="1"/>
  <c r="EE23" i="1"/>
  <c r="DZ23" i="1" l="1"/>
  <c r="EA23" i="1" s="1"/>
  <c r="EG23" i="1"/>
  <c r="EH23" i="1" s="1"/>
  <c r="EI23" i="1"/>
  <c r="EJ23" i="1"/>
  <c r="EP23" i="1"/>
  <c r="EK23" i="1" l="1"/>
  <c r="EL23" i="1" s="1"/>
  <c r="ER23" i="1"/>
  <c r="ES23" i="1" s="1"/>
  <c r="ET23" i="1"/>
  <c r="EU23" i="1"/>
  <c r="FA23" i="1"/>
  <c r="EV23" i="1" l="1"/>
  <c r="EW23" i="1" s="1"/>
  <c r="FC23" i="1"/>
  <c r="FD23" i="1" s="1"/>
  <c r="FE23" i="1"/>
  <c r="FJ23" i="1" s="1"/>
  <c r="FF23" i="1"/>
  <c r="G24" i="1"/>
  <c r="O24" i="1" s="1"/>
  <c r="AN24" i="1"/>
  <c r="FG23" i="1" l="1"/>
  <c r="FH23" i="1" s="1"/>
  <c r="R24" i="1"/>
  <c r="AD24" i="1"/>
  <c r="AP24" i="1"/>
  <c r="AQ24" i="1" s="1"/>
  <c r="AU24" i="1"/>
  <c r="AE24" i="1" l="1"/>
  <c r="U24" i="1"/>
  <c r="AW24" i="1"/>
  <c r="AX24" i="1" s="1"/>
  <c r="AY24" i="1"/>
  <c r="AZ24" i="1"/>
  <c r="BF24" i="1"/>
  <c r="BA24" i="1" l="1"/>
  <c r="BB24" i="1" s="1"/>
  <c r="X24" i="1"/>
  <c r="AF24" i="1"/>
  <c r="BH24" i="1"/>
  <c r="BI24" i="1" s="1"/>
  <c r="BJ24" i="1"/>
  <c r="BK24" i="1"/>
  <c r="BQ24" i="1"/>
  <c r="BL24" i="1" l="1"/>
  <c r="BM24" i="1" s="1"/>
  <c r="AG24" i="1"/>
  <c r="AH24" i="1" s="1"/>
  <c r="AI24" i="1" s="1"/>
  <c r="Y24" i="1"/>
  <c r="Z24" i="1" s="1"/>
  <c r="BS24" i="1"/>
  <c r="BT24" i="1" s="1"/>
  <c r="BU24" i="1"/>
  <c r="BV24" i="1"/>
  <c r="CB24" i="1"/>
  <c r="BW24" i="1" l="1"/>
  <c r="BX24" i="1" s="1"/>
  <c r="CD24" i="1"/>
  <c r="CE24" i="1" s="1"/>
  <c r="CF24" i="1"/>
  <c r="CG24" i="1"/>
  <c r="CM24" i="1"/>
  <c r="CH24" i="1" l="1"/>
  <c r="CI24" i="1" s="1"/>
  <c r="CO24" i="1"/>
  <c r="CP24" i="1" s="1"/>
  <c r="CQ24" i="1"/>
  <c r="CR24" i="1"/>
  <c r="CX24" i="1"/>
  <c r="CS24" i="1" l="1"/>
  <c r="CT24" i="1" s="1"/>
  <c r="CZ24" i="1"/>
  <c r="DA24" i="1" s="1"/>
  <c r="DB24" i="1"/>
  <c r="DD24" i="1" s="1"/>
  <c r="DC24" i="1"/>
  <c r="DI24" i="1"/>
  <c r="DE24" i="1" l="1"/>
  <c r="DK24" i="1"/>
  <c r="DL24" i="1" s="1"/>
  <c r="DM24" i="1"/>
  <c r="DN24" i="1"/>
  <c r="DT24" i="1"/>
  <c r="DO24" i="1" l="1"/>
  <c r="DP24" i="1" s="1"/>
  <c r="DV24" i="1"/>
  <c r="DW24" i="1" s="1"/>
  <c r="DX24" i="1"/>
  <c r="DZ24" i="1" s="1"/>
  <c r="EA24" i="1" s="1"/>
  <c r="DY24" i="1"/>
  <c r="EE24" i="1"/>
  <c r="EG24" i="1"/>
  <c r="EH24" i="1" s="1"/>
  <c r="EI24" i="1"/>
  <c r="EJ24" i="1"/>
  <c r="EP24" i="1"/>
  <c r="EK24" i="1" l="1"/>
  <c r="EL24" i="1" s="1"/>
  <c r="ER24" i="1"/>
  <c r="ES24" i="1" s="1"/>
  <c r="ET24" i="1"/>
  <c r="EV24" i="1" s="1"/>
  <c r="EW24" i="1" s="1"/>
  <c r="EU24" i="1"/>
  <c r="FA24" i="1"/>
  <c r="FC24" i="1"/>
  <c r="FD24" i="1" s="1"/>
  <c r="FE24" i="1"/>
  <c r="FJ24" i="1" s="1"/>
  <c r="FF24" i="1"/>
  <c r="D25" i="1"/>
  <c r="F25" i="1"/>
  <c r="G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 s="1"/>
  <c r="AD25" i="1"/>
  <c r="AE25" i="1"/>
  <c r="AF25" i="1"/>
  <c r="AG25" i="1"/>
  <c r="AH25" i="1"/>
  <c r="AI25" i="1"/>
  <c r="AN25" i="1"/>
  <c r="AO25" i="1"/>
  <c r="AP25" i="1"/>
  <c r="AU25" i="1"/>
  <c r="AV25" i="1"/>
  <c r="AW25" i="1"/>
  <c r="AY25" i="1"/>
  <c r="AZ25" i="1"/>
  <c r="BA25" i="1"/>
  <c r="BF25" i="1"/>
  <c r="BG25" i="1"/>
  <c r="BH25" i="1"/>
  <c r="BJ25" i="1"/>
  <c r="BK25" i="1"/>
  <c r="BL25" i="1"/>
  <c r="BQ25" i="1"/>
  <c r="BR25" i="1"/>
  <c r="BS25" i="1"/>
  <c r="BU25" i="1"/>
  <c r="BV25" i="1"/>
  <c r="BW25" i="1"/>
  <c r="CB25" i="1"/>
  <c r="CC25" i="1"/>
  <c r="CD25" i="1"/>
  <c r="CF25" i="1"/>
  <c r="CG25" i="1"/>
  <c r="CH25" i="1"/>
  <c r="CM25" i="1"/>
  <c r="CN25" i="1"/>
  <c r="CO25" i="1"/>
  <c r="CQ25" i="1"/>
  <c r="CR25" i="1"/>
  <c r="CS25" i="1"/>
  <c r="CX25" i="1"/>
  <c r="CY25" i="1"/>
  <c r="CZ25" i="1"/>
  <c r="DB25" i="1"/>
  <c r="DC25" i="1"/>
  <c r="DD25" i="1"/>
  <c r="DI25" i="1"/>
  <c r="DJ25" i="1"/>
  <c r="DK25" i="1"/>
  <c r="DM25" i="1"/>
  <c r="DN25" i="1"/>
  <c r="DO25" i="1"/>
  <c r="DT25" i="1"/>
  <c r="DU25" i="1"/>
  <c r="DV25" i="1"/>
  <c r="DX25" i="1"/>
  <c r="DY25" i="1"/>
  <c r="DZ25" i="1"/>
  <c r="EE25" i="1"/>
  <c r="EF25" i="1"/>
  <c r="EG25" i="1"/>
  <c r="EI25" i="1"/>
  <c r="EJ25" i="1"/>
  <c r="EK25" i="1"/>
  <c r="EP25" i="1"/>
  <c r="EQ25" i="1"/>
  <c r="ER25" i="1"/>
  <c r="ET25" i="1"/>
  <c r="EU25" i="1"/>
  <c r="EV25" i="1"/>
  <c r="FA25" i="1"/>
  <c r="FB25" i="1"/>
  <c r="FC25" i="1"/>
  <c r="FF25" i="1"/>
  <c r="FJ26" i="1"/>
  <c r="G27" i="1"/>
  <c r="M27" i="1" s="1"/>
  <c r="AN27" i="1"/>
  <c r="FE25" i="1" l="1"/>
  <c r="FJ25" i="1" s="1"/>
  <c r="ES25" i="1"/>
  <c r="DW25" i="1"/>
  <c r="FG24" i="1"/>
  <c r="FG25" i="1" s="1"/>
  <c r="EW25" i="1"/>
  <c r="EA25" i="1"/>
  <c r="DE25" i="1"/>
  <c r="CI25" i="1"/>
  <c r="BM25" i="1"/>
  <c r="AQ25" i="1"/>
  <c r="DA25" i="1"/>
  <c r="CE25" i="1"/>
  <c r="BI25" i="1"/>
  <c r="FD25" i="1"/>
  <c r="EH25" i="1"/>
  <c r="DL25" i="1"/>
  <c r="CP25" i="1"/>
  <c r="BT25" i="1"/>
  <c r="AX25" i="1"/>
  <c r="FH24" i="1"/>
  <c r="EL25" i="1"/>
  <c r="DP25" i="1"/>
  <c r="CT25" i="1"/>
  <c r="BX25" i="1"/>
  <c r="BB25" i="1"/>
  <c r="P27" i="1"/>
  <c r="AD27" i="1"/>
  <c r="AP27" i="1"/>
  <c r="AQ27" i="1" s="1"/>
  <c r="AU27" i="1"/>
  <c r="FH25" i="1" l="1"/>
  <c r="S27" i="1"/>
  <c r="AE27" i="1"/>
  <c r="AW27" i="1"/>
  <c r="AX27" i="1" s="1"/>
  <c r="AY27" i="1"/>
  <c r="AZ27" i="1"/>
  <c r="BF27" i="1"/>
  <c r="BA27" i="1" l="1"/>
  <c r="BB27" i="1" s="1"/>
  <c r="AF27" i="1"/>
  <c r="V27" i="1"/>
  <c r="BH27" i="1"/>
  <c r="BI27" i="1" s="1"/>
  <c r="BJ27" i="1"/>
  <c r="BK27" i="1"/>
  <c r="BQ27" i="1"/>
  <c r="BL27" i="1" l="1"/>
  <c r="BM27" i="1" s="1"/>
  <c r="AG27" i="1"/>
  <c r="AH27" i="1" s="1"/>
  <c r="AI27" i="1" s="1"/>
  <c r="Y27" i="1"/>
  <c r="Z27" i="1" s="1"/>
  <c r="BS27" i="1"/>
  <c r="BT27" i="1" s="1"/>
  <c r="BU27" i="1"/>
  <c r="BV27" i="1"/>
  <c r="CB27" i="1"/>
  <c r="BW27" i="1" l="1"/>
  <c r="BX27" i="1" s="1"/>
  <c r="CD27" i="1"/>
  <c r="CE27" i="1" s="1"/>
  <c r="CF27" i="1"/>
  <c r="CG27" i="1"/>
  <c r="CM27" i="1"/>
  <c r="CH27" i="1" l="1"/>
  <c r="CI27" i="1" s="1"/>
  <c r="CO27" i="1"/>
  <c r="CP27" i="1" s="1"/>
  <c r="CQ27" i="1"/>
  <c r="CR27" i="1"/>
  <c r="CX27" i="1"/>
  <c r="CS27" i="1" l="1"/>
  <c r="CT27" i="1" s="1"/>
  <c r="CZ27" i="1"/>
  <c r="DA27" i="1" s="1"/>
  <c r="DB27" i="1"/>
  <c r="DC27" i="1"/>
  <c r="DI27" i="1"/>
  <c r="DD27" i="1" l="1"/>
  <c r="DE27" i="1" s="1"/>
  <c r="DK27" i="1"/>
  <c r="DL27" i="1" s="1"/>
  <c r="DM27" i="1"/>
  <c r="DO27" i="1" s="1"/>
  <c r="DN27" i="1"/>
  <c r="DT27" i="1"/>
  <c r="DP27" i="1" l="1"/>
  <c r="DV27" i="1"/>
  <c r="DW27" i="1" s="1"/>
  <c r="DX27" i="1"/>
  <c r="DY27" i="1"/>
  <c r="EE27" i="1"/>
  <c r="DZ27" i="1" l="1"/>
  <c r="EA27" i="1" s="1"/>
  <c r="EG27" i="1"/>
  <c r="EH27" i="1" s="1"/>
  <c r="EI27" i="1"/>
  <c r="EJ27" i="1"/>
  <c r="EP27" i="1"/>
  <c r="EK27" i="1" l="1"/>
  <c r="EL27" i="1" s="1"/>
  <c r="ER27" i="1"/>
  <c r="ES27" i="1" s="1"/>
  <c r="ET27" i="1"/>
  <c r="EU27" i="1"/>
  <c r="FA27" i="1"/>
  <c r="EV27" i="1" l="1"/>
  <c r="EW27" i="1" s="1"/>
  <c r="FC27" i="1"/>
  <c r="FD27" i="1" s="1"/>
  <c r="FE27" i="1"/>
  <c r="FF27" i="1"/>
  <c r="G28" i="1"/>
  <c r="N28" i="1"/>
  <c r="Y28" i="1"/>
  <c r="Z28" i="1" s="1"/>
  <c r="AD28" i="1"/>
  <c r="AE28" i="1"/>
  <c r="AH28" i="1" s="1"/>
  <c r="AI28" i="1" s="1"/>
  <c r="AF28" i="1"/>
  <c r="AG28" i="1"/>
  <c r="AN28" i="1"/>
  <c r="FJ27" i="1" l="1"/>
  <c r="FG27" i="1"/>
  <c r="FH27" i="1" s="1"/>
  <c r="AP28" i="1"/>
  <c r="AQ28" i="1" s="1"/>
  <c r="AU28" i="1"/>
  <c r="AW28" i="1"/>
  <c r="AX28" i="1" s="1"/>
  <c r="AY28" i="1"/>
  <c r="AZ28" i="1"/>
  <c r="BF28" i="1"/>
  <c r="BA28" i="1" l="1"/>
  <c r="BB28" i="1" s="1"/>
  <c r="BH28" i="1"/>
  <c r="BI28" i="1" s="1"/>
  <c r="BJ28" i="1"/>
  <c r="BL28" i="1" s="1"/>
  <c r="BM28" i="1" s="1"/>
  <c r="BK28" i="1"/>
  <c r="BQ28" i="1"/>
  <c r="BS28" i="1"/>
  <c r="BT28" i="1" s="1"/>
  <c r="BU28" i="1"/>
  <c r="BV28" i="1"/>
  <c r="CB28" i="1"/>
  <c r="BW28" i="1" l="1"/>
  <c r="BX28" i="1" s="1"/>
  <c r="CD28" i="1"/>
  <c r="CE28" i="1" s="1"/>
  <c r="CF28" i="1"/>
  <c r="CG28" i="1"/>
  <c r="CM28" i="1"/>
  <c r="CH28" i="1" l="1"/>
  <c r="CI28" i="1" s="1"/>
  <c r="CO28" i="1"/>
  <c r="CP28" i="1" s="1"/>
  <c r="CQ28" i="1"/>
  <c r="CR28" i="1"/>
  <c r="CX28" i="1"/>
  <c r="CS28" i="1" l="1"/>
  <c r="CT28" i="1" s="1"/>
  <c r="CZ28" i="1"/>
  <c r="DA28" i="1" s="1"/>
  <c r="DB28" i="1"/>
  <c r="DD28" i="1" s="1"/>
  <c r="DC28" i="1"/>
  <c r="DI28" i="1"/>
  <c r="DE28" i="1" l="1"/>
  <c r="DK28" i="1"/>
  <c r="DL28" i="1" s="1"/>
  <c r="DM28" i="1"/>
  <c r="DO28" i="1" s="1"/>
  <c r="DP28" i="1" s="1"/>
  <c r="DN28" i="1"/>
  <c r="DT28" i="1"/>
  <c r="DV28" i="1"/>
  <c r="DW28" i="1" s="1"/>
  <c r="DX28" i="1"/>
  <c r="DY28" i="1"/>
  <c r="EE28" i="1"/>
  <c r="DZ28" i="1" l="1"/>
  <c r="EA28" i="1" s="1"/>
  <c r="EG28" i="1"/>
  <c r="EH28" i="1" s="1"/>
  <c r="EI28" i="1"/>
  <c r="EJ28" i="1"/>
  <c r="EP28" i="1"/>
  <c r="EK28" i="1" l="1"/>
  <c r="EL28" i="1" s="1"/>
  <c r="ER28" i="1"/>
  <c r="ES28" i="1" s="1"/>
  <c r="ET28" i="1"/>
  <c r="EU28" i="1"/>
  <c r="FA28" i="1"/>
  <c r="EV28" i="1" l="1"/>
  <c r="EW28" i="1" s="1"/>
  <c r="FC28" i="1"/>
  <c r="FD28" i="1" s="1"/>
  <c r="FE28" i="1"/>
  <c r="FF28" i="1"/>
  <c r="G29" i="1"/>
  <c r="M29" i="1"/>
  <c r="N29" i="1"/>
  <c r="O29" i="1" s="1"/>
  <c r="P29" i="1" s="1"/>
  <c r="AN29" i="1"/>
  <c r="FJ28" i="1" l="1"/>
  <c r="FG28" i="1"/>
  <c r="FH28" i="1" s="1"/>
  <c r="Q29" i="1"/>
  <c r="R29" i="1" s="1"/>
  <c r="S29" i="1" s="1"/>
  <c r="AD29" i="1"/>
  <c r="AP29" i="1"/>
  <c r="AQ29" i="1" s="1"/>
  <c r="AU29" i="1"/>
  <c r="T29" i="1" l="1"/>
  <c r="AE29" i="1"/>
  <c r="AW29" i="1"/>
  <c r="AX29" i="1" s="1"/>
  <c r="AY29" i="1"/>
  <c r="BA29" i="1" s="1"/>
  <c r="AZ29" i="1"/>
  <c r="BF29" i="1"/>
  <c r="BB29" i="1" l="1"/>
  <c r="U29" i="1"/>
  <c r="BH29" i="1"/>
  <c r="BI29" i="1" s="1"/>
  <c r="BJ29" i="1"/>
  <c r="BK29" i="1"/>
  <c r="BQ29" i="1"/>
  <c r="BL29" i="1" l="1"/>
  <c r="BM29" i="1" s="1"/>
  <c r="V29" i="1"/>
  <c r="AF29" i="1"/>
  <c r="BS29" i="1"/>
  <c r="BT29" i="1" s="1"/>
  <c r="BU29" i="1"/>
  <c r="BW29" i="1" s="1"/>
  <c r="BX29" i="1" s="1"/>
  <c r="BV29" i="1"/>
  <c r="CB29" i="1"/>
  <c r="W29" i="1" l="1"/>
  <c r="Y29" i="1" s="1"/>
  <c r="Z29" i="1" s="1"/>
  <c r="AG29" i="1"/>
  <c r="AH29" i="1" s="1"/>
  <c r="AI29" i="1" s="1"/>
  <c r="X29" i="1"/>
  <c r="CD29" i="1"/>
  <c r="CE29" i="1" s="1"/>
  <c r="CF29" i="1"/>
  <c r="CH29" i="1" s="1"/>
  <c r="CI29" i="1" s="1"/>
  <c r="CG29" i="1"/>
  <c r="CM29" i="1"/>
  <c r="CO29" i="1"/>
  <c r="CP29" i="1" s="1"/>
  <c r="CQ29" i="1"/>
  <c r="CR29" i="1"/>
  <c r="CX29" i="1"/>
  <c r="CS29" i="1" l="1"/>
  <c r="CT29" i="1" s="1"/>
  <c r="CZ29" i="1"/>
  <c r="DA29" i="1" s="1"/>
  <c r="DB29" i="1"/>
  <c r="DC29" i="1"/>
  <c r="DI29" i="1"/>
  <c r="DD29" i="1" l="1"/>
  <c r="DE29" i="1" s="1"/>
  <c r="DK29" i="1"/>
  <c r="DL29" i="1" s="1"/>
  <c r="DM29" i="1"/>
  <c r="DN29" i="1"/>
  <c r="DT29" i="1"/>
  <c r="DO29" i="1" l="1"/>
  <c r="DP29" i="1" s="1"/>
  <c r="DV29" i="1"/>
  <c r="DW29" i="1" s="1"/>
  <c r="DX29" i="1"/>
  <c r="DZ29" i="1" s="1"/>
  <c r="EA29" i="1" s="1"/>
  <c r="DY29" i="1"/>
  <c r="EE29" i="1"/>
  <c r="EG29" i="1"/>
  <c r="EH29" i="1" s="1"/>
  <c r="EI29" i="1"/>
  <c r="EJ29" i="1"/>
  <c r="EP29" i="1"/>
  <c r="EK29" i="1" l="1"/>
  <c r="EL29" i="1" s="1"/>
  <c r="ER29" i="1"/>
  <c r="ES29" i="1" s="1"/>
  <c r="ET29" i="1"/>
  <c r="EU29" i="1"/>
  <c r="FA29" i="1"/>
  <c r="EV29" i="1" l="1"/>
  <c r="EW29" i="1" s="1"/>
  <c r="FC29" i="1"/>
  <c r="FD29" i="1" s="1"/>
  <c r="FE29" i="1"/>
  <c r="FJ29" i="1" s="1"/>
  <c r="FF29" i="1"/>
  <c r="D30" i="1"/>
  <c r="F30" i="1"/>
  <c r="G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 s="1"/>
  <c r="AD30" i="1"/>
  <c r="AE30" i="1"/>
  <c r="AF30" i="1"/>
  <c r="AG30" i="1"/>
  <c r="AH30" i="1"/>
  <c r="AI30" i="1"/>
  <c r="AN30" i="1"/>
  <c r="AO30" i="1"/>
  <c r="AP30" i="1"/>
  <c r="AU30" i="1"/>
  <c r="AV30" i="1"/>
  <c r="AW30" i="1"/>
  <c r="AY30" i="1"/>
  <c r="AZ30" i="1"/>
  <c r="BA30" i="1"/>
  <c r="BF30" i="1"/>
  <c r="BG30" i="1"/>
  <c r="BH30" i="1"/>
  <c r="BJ30" i="1"/>
  <c r="BK30" i="1"/>
  <c r="BL30" i="1"/>
  <c r="BQ30" i="1"/>
  <c r="BR30" i="1"/>
  <c r="BS30" i="1"/>
  <c r="BU30" i="1"/>
  <c r="BV30" i="1"/>
  <c r="BW30" i="1"/>
  <c r="CB30" i="1"/>
  <c r="CC30" i="1"/>
  <c r="CD30" i="1"/>
  <c r="CF30" i="1"/>
  <c r="CG30" i="1"/>
  <c r="CH30" i="1"/>
  <c r="CM30" i="1"/>
  <c r="CN30" i="1"/>
  <c r="CO30" i="1"/>
  <c r="CQ30" i="1"/>
  <c r="CR30" i="1"/>
  <c r="CS30" i="1"/>
  <c r="CX30" i="1"/>
  <c r="CY30" i="1"/>
  <c r="CZ30" i="1"/>
  <c r="DB30" i="1"/>
  <c r="DC30" i="1"/>
  <c r="DD30" i="1"/>
  <c r="DI30" i="1"/>
  <c r="DJ30" i="1"/>
  <c r="DK30" i="1"/>
  <c r="DM30" i="1"/>
  <c r="DN30" i="1"/>
  <c r="DO30" i="1"/>
  <c r="DT30" i="1"/>
  <c r="DU30" i="1"/>
  <c r="DV30" i="1"/>
  <c r="DX30" i="1"/>
  <c r="DY30" i="1"/>
  <c r="DZ30" i="1"/>
  <c r="EE30" i="1"/>
  <c r="EF30" i="1"/>
  <c r="EG30" i="1"/>
  <c r="EI30" i="1"/>
  <c r="EJ30" i="1"/>
  <c r="EK30" i="1"/>
  <c r="EP30" i="1"/>
  <c r="EQ30" i="1"/>
  <c r="ER30" i="1"/>
  <c r="ET30" i="1"/>
  <c r="EU30" i="1"/>
  <c r="EV30" i="1"/>
  <c r="FA30" i="1"/>
  <c r="FB30" i="1"/>
  <c r="FF30" i="1"/>
  <c r="FJ31" i="1"/>
  <c r="G32" i="1"/>
  <c r="M32" i="1" s="1"/>
  <c r="AN32" i="1"/>
  <c r="FC30" i="1" l="1"/>
  <c r="FD30" i="1" s="1"/>
  <c r="ES30" i="1"/>
  <c r="FE30" i="1"/>
  <c r="FJ30" i="1" s="1"/>
  <c r="EW30" i="1"/>
  <c r="DW30" i="1"/>
  <c r="EA30" i="1"/>
  <c r="DE30" i="1"/>
  <c r="FG29" i="1"/>
  <c r="FG30" i="1" s="1"/>
  <c r="CI30" i="1"/>
  <c r="BM30" i="1"/>
  <c r="AQ30" i="1"/>
  <c r="DA30" i="1"/>
  <c r="CE30" i="1"/>
  <c r="BI30" i="1"/>
  <c r="EH30" i="1"/>
  <c r="DL30" i="1"/>
  <c r="CP30" i="1"/>
  <c r="BT30" i="1"/>
  <c r="AX30" i="1"/>
  <c r="EL30" i="1"/>
  <c r="DP30" i="1"/>
  <c r="CT30" i="1"/>
  <c r="BX30" i="1"/>
  <c r="BB30" i="1"/>
  <c r="N32" i="1"/>
  <c r="O32" i="1" s="1"/>
  <c r="P32" i="1" s="1"/>
  <c r="AP32" i="1"/>
  <c r="AQ32" i="1" s="1"/>
  <c r="AU32" i="1"/>
  <c r="FH30" i="1" l="1"/>
  <c r="FH29" i="1"/>
  <c r="Q32" i="1"/>
  <c r="R32" i="1" s="1"/>
  <c r="S32" i="1" s="1"/>
  <c r="AE32" i="1"/>
  <c r="AD32" i="1"/>
  <c r="AV32" i="1"/>
  <c r="AW32" i="1" s="1"/>
  <c r="AX32" i="1" s="1"/>
  <c r="AY32" i="1"/>
  <c r="BF32" i="1"/>
  <c r="AZ32" i="1" l="1"/>
  <c r="BA32" i="1" s="1"/>
  <c r="BB32" i="1" s="1"/>
  <c r="T32" i="1"/>
  <c r="BG32" i="1"/>
  <c r="BH32" i="1" s="1"/>
  <c r="BI32" i="1" s="1"/>
  <c r="BJ32" i="1"/>
  <c r="BQ32" i="1"/>
  <c r="BK32" i="1" l="1"/>
  <c r="BV32" i="1" s="1"/>
  <c r="U32" i="1"/>
  <c r="V32" i="1" s="1"/>
  <c r="AF32" i="1"/>
  <c r="BS32" i="1"/>
  <c r="BT32" i="1" s="1"/>
  <c r="BU32" i="1"/>
  <c r="CB32" i="1"/>
  <c r="BL32" i="1" l="1"/>
  <c r="BM32" i="1" s="1"/>
  <c r="BW32" i="1"/>
  <c r="BX32" i="1" s="1"/>
  <c r="W32" i="1"/>
  <c r="CD32" i="1"/>
  <c r="CE32" i="1" s="1"/>
  <c r="CF32" i="1"/>
  <c r="CG32" i="1"/>
  <c r="CM32" i="1"/>
  <c r="CH32" i="1" l="1"/>
  <c r="CI32" i="1" s="1"/>
  <c r="X32" i="1"/>
  <c r="AG32" i="1" s="1"/>
  <c r="AH32" i="1" s="1"/>
  <c r="AI32" i="1" s="1"/>
  <c r="Y32" i="1"/>
  <c r="Z32" i="1" s="1"/>
  <c r="CO32" i="1"/>
  <c r="CP32" i="1" s="1"/>
  <c r="CQ32" i="1"/>
  <c r="CR32" i="1"/>
  <c r="CX32" i="1"/>
  <c r="CS32" i="1" l="1"/>
  <c r="CT32" i="1" s="1"/>
  <c r="CZ32" i="1"/>
  <c r="DA32" i="1" s="1"/>
  <c r="DB32" i="1"/>
  <c r="DC32" i="1"/>
  <c r="DI32" i="1"/>
  <c r="DD32" i="1" l="1"/>
  <c r="DE32" i="1" s="1"/>
  <c r="DK32" i="1"/>
  <c r="DL32" i="1" s="1"/>
  <c r="DM32" i="1"/>
  <c r="DN32" i="1"/>
  <c r="DT32" i="1"/>
  <c r="DO32" i="1" l="1"/>
  <c r="DP32" i="1" s="1"/>
  <c r="DV32" i="1"/>
  <c r="DW32" i="1" s="1"/>
  <c r="DX32" i="1"/>
  <c r="DY32" i="1"/>
  <c r="EE32" i="1"/>
  <c r="DZ32" i="1" l="1"/>
  <c r="EA32" i="1" s="1"/>
  <c r="EG32" i="1"/>
  <c r="EH32" i="1" s="1"/>
  <c r="EI32" i="1"/>
  <c r="EJ32" i="1"/>
  <c r="EP32" i="1"/>
  <c r="EK32" i="1" l="1"/>
  <c r="EL32" i="1" s="1"/>
  <c r="ER32" i="1"/>
  <c r="ES32" i="1" s="1"/>
  <c r="ET32" i="1"/>
  <c r="EU32" i="1"/>
  <c r="FA32" i="1"/>
  <c r="EV32" i="1" l="1"/>
  <c r="EW32" i="1" s="1"/>
  <c r="FC32" i="1"/>
  <c r="FD32" i="1" s="1"/>
  <c r="FE32" i="1"/>
  <c r="FJ32" i="1" s="1"/>
  <c r="FF32" i="1"/>
  <c r="G33" i="1"/>
  <c r="M33" i="1" s="1"/>
  <c r="AN33" i="1"/>
  <c r="FG32" i="1" l="1"/>
  <c r="FH32" i="1" s="1"/>
  <c r="N33" i="1"/>
  <c r="O33" i="1" s="1"/>
  <c r="P33" i="1" s="1"/>
  <c r="AD33" i="1"/>
  <c r="AP33" i="1"/>
  <c r="AQ33" i="1" s="1"/>
  <c r="AU33" i="1"/>
  <c r="Q33" i="1" l="1"/>
  <c r="R33" i="1" s="1"/>
  <c r="S33" i="1" s="1"/>
  <c r="AW33" i="1"/>
  <c r="AX33" i="1" s="1"/>
  <c r="AY33" i="1"/>
  <c r="AZ33" i="1"/>
  <c r="BF33" i="1"/>
  <c r="BA33" i="1" l="1"/>
  <c r="BB33" i="1" s="1"/>
  <c r="AE33" i="1"/>
  <c r="T33" i="1"/>
  <c r="U33" i="1" s="1"/>
  <c r="V33" i="1" s="1"/>
  <c r="BH33" i="1"/>
  <c r="BI33" i="1" s="1"/>
  <c r="BJ33" i="1"/>
  <c r="BL33" i="1" s="1"/>
  <c r="BK33" i="1"/>
  <c r="BQ33" i="1"/>
  <c r="BM33" i="1" l="1"/>
  <c r="W33" i="1"/>
  <c r="AF33" i="1"/>
  <c r="BS33" i="1"/>
  <c r="BT33" i="1" s="1"/>
  <c r="BU33" i="1"/>
  <c r="BW33" i="1" s="1"/>
  <c r="BX33" i="1" s="1"/>
  <c r="BV33" i="1"/>
  <c r="CB33" i="1"/>
  <c r="X33" i="1" l="1"/>
  <c r="Y33" i="1" s="1"/>
  <c r="Z33" i="1" s="1"/>
  <c r="CD33" i="1"/>
  <c r="CE33" i="1" s="1"/>
  <c r="CF33" i="1"/>
  <c r="CG33" i="1"/>
  <c r="CM33" i="1"/>
  <c r="CH33" i="1" l="1"/>
  <c r="CI33" i="1" s="1"/>
  <c r="AG33" i="1"/>
  <c r="AH33" i="1" s="1"/>
  <c r="AI33" i="1" s="1"/>
  <c r="CO33" i="1"/>
  <c r="CP33" i="1" s="1"/>
  <c r="CQ33" i="1"/>
  <c r="CR33" i="1"/>
  <c r="CX33" i="1"/>
  <c r="CS33" i="1" l="1"/>
  <c r="CT33" i="1" s="1"/>
  <c r="CZ33" i="1"/>
  <c r="DA33" i="1" s="1"/>
  <c r="DB33" i="1"/>
  <c r="DC33" i="1"/>
  <c r="DI33" i="1"/>
  <c r="DD33" i="1" l="1"/>
  <c r="DE33" i="1" s="1"/>
  <c r="DK33" i="1"/>
  <c r="DL33" i="1" s="1"/>
  <c r="DM33" i="1"/>
  <c r="DN33" i="1"/>
  <c r="DT33" i="1"/>
  <c r="DO33" i="1" l="1"/>
  <c r="DP33" i="1" s="1"/>
  <c r="DV33" i="1"/>
  <c r="DW33" i="1" s="1"/>
  <c r="DX33" i="1"/>
  <c r="DY33" i="1"/>
  <c r="EE33" i="1"/>
  <c r="DZ33" i="1" l="1"/>
  <c r="EA33" i="1" s="1"/>
  <c r="EG33" i="1"/>
  <c r="EH33" i="1" s="1"/>
  <c r="EI33" i="1"/>
  <c r="EK33" i="1" s="1"/>
  <c r="EJ33" i="1"/>
  <c r="EP33" i="1"/>
  <c r="EL33" i="1" l="1"/>
  <c r="ER33" i="1"/>
  <c r="ES33" i="1" s="1"/>
  <c r="ET33" i="1"/>
  <c r="EU33" i="1"/>
  <c r="FA33" i="1"/>
  <c r="EV33" i="1" l="1"/>
  <c r="EW33" i="1" s="1"/>
  <c r="FC33" i="1"/>
  <c r="FD33" i="1" s="1"/>
  <c r="FE33" i="1"/>
  <c r="FE34" i="1" s="1"/>
  <c r="FF33" i="1"/>
  <c r="D34" i="1"/>
  <c r="F34" i="1"/>
  <c r="G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 s="1"/>
  <c r="AD34" i="1"/>
  <c r="AE34" i="1"/>
  <c r="AF34" i="1"/>
  <c r="AG34" i="1"/>
  <c r="AH34" i="1"/>
  <c r="AI34" i="1"/>
  <c r="AN34" i="1"/>
  <c r="AO34" i="1"/>
  <c r="AP34" i="1"/>
  <c r="AU34" i="1"/>
  <c r="AV34" i="1"/>
  <c r="AW34" i="1"/>
  <c r="AY34" i="1"/>
  <c r="AZ34" i="1"/>
  <c r="BA34" i="1"/>
  <c r="BF34" i="1"/>
  <c r="BG34" i="1"/>
  <c r="BH34" i="1"/>
  <c r="BJ34" i="1"/>
  <c r="BK34" i="1"/>
  <c r="BL34" i="1"/>
  <c r="BQ34" i="1"/>
  <c r="BR34" i="1"/>
  <c r="BS34" i="1"/>
  <c r="BU34" i="1"/>
  <c r="BV34" i="1"/>
  <c r="BW34" i="1"/>
  <c r="CB34" i="1"/>
  <c r="CC34" i="1"/>
  <c r="CD34" i="1"/>
  <c r="CF34" i="1"/>
  <c r="CG34" i="1"/>
  <c r="CH34" i="1"/>
  <c r="CM34" i="1"/>
  <c r="CN34" i="1"/>
  <c r="CO34" i="1"/>
  <c r="CQ34" i="1"/>
  <c r="CR34" i="1"/>
  <c r="CS34" i="1"/>
  <c r="CX34" i="1"/>
  <c r="CY34" i="1"/>
  <c r="CZ34" i="1"/>
  <c r="DB34" i="1"/>
  <c r="DC34" i="1"/>
  <c r="DD34" i="1"/>
  <c r="DI34" i="1"/>
  <c r="DJ34" i="1"/>
  <c r="DK34" i="1"/>
  <c r="DM34" i="1"/>
  <c r="DN34" i="1"/>
  <c r="DO34" i="1"/>
  <c r="DT34" i="1"/>
  <c r="DU34" i="1"/>
  <c r="DV34" i="1"/>
  <c r="DX34" i="1"/>
  <c r="DY34" i="1"/>
  <c r="DZ34" i="1"/>
  <c r="EE34" i="1"/>
  <c r="EF34" i="1"/>
  <c r="EG34" i="1"/>
  <c r="EI34" i="1"/>
  <c r="EJ34" i="1"/>
  <c r="EK34" i="1"/>
  <c r="EP34" i="1"/>
  <c r="EQ34" i="1"/>
  <c r="ER34" i="1"/>
  <c r="ET34" i="1"/>
  <c r="EU34" i="1"/>
  <c r="EV34" i="1"/>
  <c r="FA34" i="1"/>
  <c r="FB34" i="1"/>
  <c r="FF34" i="1"/>
  <c r="FJ35" i="1"/>
  <c r="G36" i="1"/>
  <c r="AE36" i="1"/>
  <c r="AF36" i="1"/>
  <c r="AG36" i="1"/>
  <c r="AZ36" i="1"/>
  <c r="BK36" i="1"/>
  <c r="BV36" i="1" s="1"/>
  <c r="G37" i="1"/>
  <c r="N37" i="1"/>
  <c r="AD37" i="1" s="1"/>
  <c r="AH37" i="1" s="1"/>
  <c r="AI37" i="1" s="1"/>
  <c r="AE37" i="1"/>
  <c r="AF37" i="1"/>
  <c r="AG37" i="1"/>
  <c r="AZ37" i="1"/>
  <c r="BK37" i="1" s="1"/>
  <c r="G38" i="1"/>
  <c r="N38" i="1" s="1"/>
  <c r="AE38" i="1"/>
  <c r="AF38" i="1"/>
  <c r="AG38" i="1"/>
  <c r="AZ38" i="1"/>
  <c r="BK38" i="1"/>
  <c r="G39" i="1"/>
  <c r="N39" i="1"/>
  <c r="Y39" i="1" s="1"/>
  <c r="Z39" i="1" s="1"/>
  <c r="AE39" i="1"/>
  <c r="AF39" i="1"/>
  <c r="AG39" i="1"/>
  <c r="AZ39" i="1"/>
  <c r="G40" i="1"/>
  <c r="AE40" i="1"/>
  <c r="AF40" i="1"/>
  <c r="AG40" i="1"/>
  <c r="AZ40" i="1"/>
  <c r="BK40" i="1"/>
  <c r="G41" i="1"/>
  <c r="N41" i="1" s="1"/>
  <c r="AE41" i="1"/>
  <c r="AF41" i="1"/>
  <c r="AG41" i="1"/>
  <c r="AZ41" i="1"/>
  <c r="BK41" i="1"/>
  <c r="BV41" i="1"/>
  <c r="CG41" i="1" s="1"/>
  <c r="G42" i="1"/>
  <c r="N42" i="1" s="1"/>
  <c r="AE42" i="1"/>
  <c r="AF42" i="1"/>
  <c r="AG42" i="1"/>
  <c r="AZ42" i="1"/>
  <c r="BK42" i="1"/>
  <c r="G43" i="1"/>
  <c r="N43" i="1"/>
  <c r="AD43" i="1" s="1"/>
  <c r="AH43" i="1" s="1"/>
  <c r="AI43" i="1" s="1"/>
  <c r="Y43" i="1"/>
  <c r="Z43" i="1" s="1"/>
  <c r="AE43" i="1"/>
  <c r="AF43" i="1"/>
  <c r="AG43" i="1"/>
  <c r="AZ43" i="1"/>
  <c r="BK43" i="1" s="1"/>
  <c r="G44" i="1"/>
  <c r="AE44" i="1"/>
  <c r="AF44" i="1"/>
  <c r="AG44" i="1"/>
  <c r="AZ44" i="1"/>
  <c r="BK44" i="1"/>
  <c r="BV44" i="1"/>
  <c r="CG44" i="1"/>
  <c r="D45" i="1"/>
  <c r="F45" i="1"/>
  <c r="M45" i="1"/>
  <c r="O45" i="1"/>
  <c r="P45" i="1"/>
  <c r="Q45" i="1"/>
  <c r="R45" i="1"/>
  <c r="S45" i="1"/>
  <c r="T45" i="1"/>
  <c r="U45" i="1"/>
  <c r="V45" i="1"/>
  <c r="W45" i="1"/>
  <c r="X45" i="1"/>
  <c r="AE45" i="1"/>
  <c r="AF45" i="1"/>
  <c r="AG45" i="1"/>
  <c r="AO45" i="1"/>
  <c r="AV45" i="1"/>
  <c r="AZ45" i="1"/>
  <c r="BG45" i="1"/>
  <c r="BR45" i="1"/>
  <c r="CC45" i="1"/>
  <c r="CN45" i="1"/>
  <c r="CY45" i="1"/>
  <c r="DJ45" i="1"/>
  <c r="DU45" i="1"/>
  <c r="EF45" i="1"/>
  <c r="EQ45" i="1"/>
  <c r="FB45" i="1"/>
  <c r="FJ46" i="1"/>
  <c r="G47" i="1"/>
  <c r="M47" i="1" s="1"/>
  <c r="BQ36" i="1"/>
  <c r="DI36" i="1"/>
  <c r="FA36" i="1"/>
  <c r="BF37" i="1"/>
  <c r="CX37" i="1"/>
  <c r="EP37" i="1"/>
  <c r="AU38" i="1"/>
  <c r="CM38" i="1"/>
  <c r="EE38" i="1"/>
  <c r="AN39" i="1"/>
  <c r="CB39" i="1"/>
  <c r="DT39" i="1"/>
  <c r="BQ40" i="1"/>
  <c r="DI40" i="1"/>
  <c r="FA40" i="1"/>
  <c r="BF36" i="1"/>
  <c r="CX36" i="1"/>
  <c r="EP36" i="1"/>
  <c r="AU37" i="1"/>
  <c r="CM37" i="1"/>
  <c r="EE37" i="1"/>
  <c r="AN38" i="1"/>
  <c r="CB38" i="1"/>
  <c r="DT38" i="1"/>
  <c r="BQ39" i="1"/>
  <c r="DI39" i="1"/>
  <c r="FA39" i="1"/>
  <c r="CM36" i="1"/>
  <c r="EE36" i="1"/>
  <c r="AN37" i="1"/>
  <c r="CB37" i="1"/>
  <c r="DT37" i="1"/>
  <c r="BQ38" i="1"/>
  <c r="DI38" i="1"/>
  <c r="FA38" i="1"/>
  <c r="BF39" i="1"/>
  <c r="CX39" i="1"/>
  <c r="EP39" i="1"/>
  <c r="CM40" i="1"/>
  <c r="EE40" i="1"/>
  <c r="AN36" i="1"/>
  <c r="CB36" i="1"/>
  <c r="DT36" i="1"/>
  <c r="BQ37" i="1"/>
  <c r="DI37" i="1"/>
  <c r="FA37" i="1"/>
  <c r="BF38" i="1"/>
  <c r="CX38" i="1"/>
  <c r="EP38" i="1"/>
  <c r="AU39" i="1"/>
  <c r="CM39" i="1"/>
  <c r="EE39" i="1"/>
  <c r="AN40" i="1"/>
  <c r="CB40" i="1"/>
  <c r="BQ41" i="1"/>
  <c r="DI41" i="1"/>
  <c r="FA41" i="1"/>
  <c r="BF42" i="1"/>
  <c r="CX42" i="1"/>
  <c r="EP42" i="1"/>
  <c r="AU43" i="1"/>
  <c r="CM43" i="1"/>
  <c r="EE43" i="1"/>
  <c r="AN44" i="1"/>
  <c r="CB44" i="1"/>
  <c r="DT44" i="1"/>
  <c r="EP40" i="1"/>
  <c r="BF41" i="1"/>
  <c r="CX41" i="1"/>
  <c r="EP41" i="1"/>
  <c r="AU42" i="1"/>
  <c r="CM42" i="1"/>
  <c r="EE42" i="1"/>
  <c r="AN43" i="1"/>
  <c r="CB43" i="1"/>
  <c r="DT43" i="1"/>
  <c r="BQ44" i="1"/>
  <c r="DI44" i="1"/>
  <c r="FA44" i="1"/>
  <c r="BF40" i="1"/>
  <c r="DT40" i="1"/>
  <c r="AU41" i="1"/>
  <c r="CM41" i="1"/>
  <c r="EE41" i="1"/>
  <c r="AN42" i="1"/>
  <c r="CB42" i="1"/>
  <c r="DT42" i="1"/>
  <c r="BQ43" i="1"/>
  <c r="DI43" i="1"/>
  <c r="FA43" i="1"/>
  <c r="BF44" i="1"/>
  <c r="CX44" i="1"/>
  <c r="EP44" i="1"/>
  <c r="CX40" i="1"/>
  <c r="AN41" i="1"/>
  <c r="CB41" i="1"/>
  <c r="DT41" i="1"/>
  <c r="BQ42" i="1"/>
  <c r="DI42" i="1"/>
  <c r="FA42" i="1"/>
  <c r="BF43" i="1"/>
  <c r="CX43" i="1"/>
  <c r="EP43" i="1"/>
  <c r="CM44" i="1"/>
  <c r="EE44" i="1"/>
  <c r="AN47" i="1"/>
  <c r="BB34" i="1" l="1"/>
  <c r="BI34" i="1"/>
  <c r="FC34" i="1"/>
  <c r="FD34" i="1" s="1"/>
  <c r="EL34" i="1"/>
  <c r="DP34" i="1"/>
  <c r="CT34" i="1"/>
  <c r="AQ34" i="1"/>
  <c r="AX34" i="1"/>
  <c r="BM34" i="1"/>
  <c r="BX34" i="1"/>
  <c r="FJ33" i="1"/>
  <c r="ES34" i="1"/>
  <c r="DW34" i="1"/>
  <c r="DA34" i="1"/>
  <c r="CE34" i="1"/>
  <c r="FJ34" i="1"/>
  <c r="EW34" i="1"/>
  <c r="EA34" i="1"/>
  <c r="DE34" i="1"/>
  <c r="CI34" i="1"/>
  <c r="EH34" i="1"/>
  <c r="DL34" i="1"/>
  <c r="CP34" i="1"/>
  <c r="BT34" i="1"/>
  <c r="FG33" i="1"/>
  <c r="FG34" i="1" s="1"/>
  <c r="FH34" i="1" s="1"/>
  <c r="EG44" i="1"/>
  <c r="EH44" i="1" s="1"/>
  <c r="CO44" i="1"/>
  <c r="CP44" i="1" s="1"/>
  <c r="ER43" i="1"/>
  <c r="ES43" i="1" s="1"/>
  <c r="CZ43" i="1"/>
  <c r="DA43" i="1" s="1"/>
  <c r="BH43" i="1"/>
  <c r="BI43" i="1" s="1"/>
  <c r="FC42" i="1"/>
  <c r="FD42" i="1" s="1"/>
  <c r="DK42" i="1"/>
  <c r="DL42" i="1" s="1"/>
  <c r="BS42" i="1"/>
  <c r="BT42" i="1" s="1"/>
  <c r="DV41" i="1"/>
  <c r="DW41" i="1" s="1"/>
  <c r="CD41" i="1"/>
  <c r="CE41" i="1" s="1"/>
  <c r="AP41" i="1"/>
  <c r="AQ41" i="1" s="1"/>
  <c r="CZ40" i="1"/>
  <c r="DA40" i="1" s="1"/>
  <c r="ER44" i="1"/>
  <c r="ES44" i="1" s="1"/>
  <c r="CZ44" i="1"/>
  <c r="DA44" i="1" s="1"/>
  <c r="BH44" i="1"/>
  <c r="BI44" i="1" s="1"/>
  <c r="FC43" i="1"/>
  <c r="FD43" i="1" s="1"/>
  <c r="DK43" i="1"/>
  <c r="DL43" i="1" s="1"/>
  <c r="BS43" i="1"/>
  <c r="BT43" i="1" s="1"/>
  <c r="DV42" i="1"/>
  <c r="DW42" i="1" s="1"/>
  <c r="CD42" i="1"/>
  <c r="CE42" i="1" s="1"/>
  <c r="AP42" i="1"/>
  <c r="AQ42" i="1" s="1"/>
  <c r="EG41" i="1"/>
  <c r="EH41" i="1" s="1"/>
  <c r="CO41" i="1"/>
  <c r="CP41" i="1" s="1"/>
  <c r="AY41" i="1"/>
  <c r="BA41" i="1" s="1"/>
  <c r="AW41" i="1"/>
  <c r="AX41" i="1" s="1"/>
  <c r="DV40" i="1"/>
  <c r="DW40" i="1" s="1"/>
  <c r="BH40" i="1"/>
  <c r="BI40" i="1" s="1"/>
  <c r="FC44" i="1"/>
  <c r="FD44" i="1" s="1"/>
  <c r="DK44" i="1"/>
  <c r="DL44" i="1" s="1"/>
  <c r="BS44" i="1"/>
  <c r="BT44" i="1" s="1"/>
  <c r="DV43" i="1"/>
  <c r="DW43" i="1" s="1"/>
  <c r="CD43" i="1"/>
  <c r="CE43" i="1" s="1"/>
  <c r="AP43" i="1"/>
  <c r="AQ43" i="1" s="1"/>
  <c r="EG42" i="1"/>
  <c r="EH42" i="1" s="1"/>
  <c r="CO42" i="1"/>
  <c r="CP42" i="1" s="1"/>
  <c r="AY42" i="1"/>
  <c r="BA42" i="1" s="1"/>
  <c r="AW42" i="1"/>
  <c r="AX42" i="1" s="1"/>
  <c r="ER41" i="1"/>
  <c r="ES41" i="1" s="1"/>
  <c r="CZ41" i="1"/>
  <c r="DA41" i="1" s="1"/>
  <c r="BJ41" i="1"/>
  <c r="BU41" i="1" s="1"/>
  <c r="CF41" i="1" s="1"/>
  <c r="BH41" i="1"/>
  <c r="BI41" i="1" s="1"/>
  <c r="ER40" i="1"/>
  <c r="ES40" i="1" s="1"/>
  <c r="DV44" i="1"/>
  <c r="DW44" i="1" s="1"/>
  <c r="CD44" i="1"/>
  <c r="CE44" i="1" s="1"/>
  <c r="AP44" i="1"/>
  <c r="AQ44" i="1" s="1"/>
  <c r="EG43" i="1"/>
  <c r="EH43" i="1" s="1"/>
  <c r="CO43" i="1"/>
  <c r="CP43" i="1" s="1"/>
  <c r="AW43" i="1"/>
  <c r="AX43" i="1" s="1"/>
  <c r="AY43" i="1"/>
  <c r="ER42" i="1"/>
  <c r="ES42" i="1" s="1"/>
  <c r="CZ42" i="1"/>
  <c r="DA42" i="1" s="1"/>
  <c r="BH42" i="1"/>
  <c r="BI42" i="1" s="1"/>
  <c r="FC41" i="1"/>
  <c r="FD41" i="1" s="1"/>
  <c r="DK41" i="1"/>
  <c r="DL41" i="1" s="1"/>
  <c r="BS41" i="1"/>
  <c r="BT41" i="1" s="1"/>
  <c r="CD40" i="1"/>
  <c r="CE40" i="1" s="1"/>
  <c r="AP40" i="1"/>
  <c r="AQ40" i="1" s="1"/>
  <c r="EG39" i="1"/>
  <c r="EH39" i="1" s="1"/>
  <c r="CO39" i="1"/>
  <c r="CP39" i="1" s="1"/>
  <c r="AW39" i="1"/>
  <c r="AX39" i="1" s="1"/>
  <c r="AY39" i="1"/>
  <c r="BJ39" i="1" s="1"/>
  <c r="BU39" i="1" s="1"/>
  <c r="CF39" i="1" s="1"/>
  <c r="ER38" i="1"/>
  <c r="ES38" i="1" s="1"/>
  <c r="CZ38" i="1"/>
  <c r="DA38" i="1" s="1"/>
  <c r="BH38" i="1"/>
  <c r="BI38" i="1" s="1"/>
  <c r="FC37" i="1"/>
  <c r="FD37" i="1" s="1"/>
  <c r="DK37" i="1"/>
  <c r="DL37" i="1" s="1"/>
  <c r="BS37" i="1"/>
  <c r="BT37" i="1" s="1"/>
  <c r="DV36" i="1"/>
  <c r="DW36" i="1" s="1"/>
  <c r="DT45" i="1"/>
  <c r="DW45" i="1" s="1"/>
  <c r="CD36" i="1"/>
  <c r="CE36" i="1" s="1"/>
  <c r="CB45" i="1"/>
  <c r="CE45" i="1" s="1"/>
  <c r="AP36" i="1"/>
  <c r="AQ36" i="1" s="1"/>
  <c r="AN45" i="1"/>
  <c r="AQ45" i="1" s="1"/>
  <c r="EG40" i="1"/>
  <c r="EH40" i="1" s="1"/>
  <c r="CO40" i="1"/>
  <c r="CP40" i="1" s="1"/>
  <c r="ER39" i="1"/>
  <c r="ES39" i="1" s="1"/>
  <c r="CZ39" i="1"/>
  <c r="DA39" i="1" s="1"/>
  <c r="BH39" i="1"/>
  <c r="BI39" i="1" s="1"/>
  <c r="FC38" i="1"/>
  <c r="FD38" i="1" s="1"/>
  <c r="DK38" i="1"/>
  <c r="DL38" i="1" s="1"/>
  <c r="BS38" i="1"/>
  <c r="BT38" i="1" s="1"/>
  <c r="DV37" i="1"/>
  <c r="DW37" i="1" s="1"/>
  <c r="CD37" i="1"/>
  <c r="CE37" i="1" s="1"/>
  <c r="AP37" i="1"/>
  <c r="AQ37" i="1" s="1"/>
  <c r="EG36" i="1"/>
  <c r="EH36" i="1" s="1"/>
  <c r="EE45" i="1"/>
  <c r="EH45" i="1" s="1"/>
  <c r="CO36" i="1"/>
  <c r="CP36" i="1" s="1"/>
  <c r="CM45" i="1"/>
  <c r="CP45" i="1" s="1"/>
  <c r="FC39" i="1"/>
  <c r="FD39" i="1" s="1"/>
  <c r="DK39" i="1"/>
  <c r="DL39" i="1" s="1"/>
  <c r="BS39" i="1"/>
  <c r="BT39" i="1" s="1"/>
  <c r="DV38" i="1"/>
  <c r="DW38" i="1" s="1"/>
  <c r="CD38" i="1"/>
  <c r="CE38" i="1" s="1"/>
  <c r="AP38" i="1"/>
  <c r="AQ38" i="1" s="1"/>
  <c r="EG37" i="1"/>
  <c r="EH37" i="1" s="1"/>
  <c r="CO37" i="1"/>
  <c r="CP37" i="1" s="1"/>
  <c r="AY37" i="1"/>
  <c r="BA37" i="1" s="1"/>
  <c r="AW37" i="1"/>
  <c r="AX37" i="1" s="1"/>
  <c r="ER36" i="1"/>
  <c r="ES36" i="1" s="1"/>
  <c r="EP45" i="1"/>
  <c r="ES45" i="1" s="1"/>
  <c r="CZ36" i="1"/>
  <c r="DA36" i="1" s="1"/>
  <c r="CX45" i="1"/>
  <c r="DA45" i="1" s="1"/>
  <c r="BH36" i="1"/>
  <c r="BI36" i="1" s="1"/>
  <c r="BF45" i="1"/>
  <c r="BI45" i="1" s="1"/>
  <c r="FC40" i="1"/>
  <c r="FD40" i="1" s="1"/>
  <c r="DK40" i="1"/>
  <c r="DL40" i="1" s="1"/>
  <c r="BS40" i="1"/>
  <c r="BT40" i="1" s="1"/>
  <c r="DV39" i="1"/>
  <c r="DW39" i="1" s="1"/>
  <c r="CD39" i="1"/>
  <c r="CE39" i="1" s="1"/>
  <c r="AP39" i="1"/>
  <c r="AQ39" i="1" s="1"/>
  <c r="EG38" i="1"/>
  <c r="EH38" i="1" s="1"/>
  <c r="CO38" i="1"/>
  <c r="CP38" i="1" s="1"/>
  <c r="AW38" i="1"/>
  <c r="AX38" i="1" s="1"/>
  <c r="AY38" i="1"/>
  <c r="ER37" i="1"/>
  <c r="ES37" i="1" s="1"/>
  <c r="CZ37" i="1"/>
  <c r="DA37" i="1" s="1"/>
  <c r="BH37" i="1"/>
  <c r="BI37" i="1" s="1"/>
  <c r="FC36" i="1"/>
  <c r="FA45" i="1"/>
  <c r="FD45" i="1" s="1"/>
  <c r="DK36" i="1"/>
  <c r="DI45" i="1"/>
  <c r="DL45" i="1" s="1"/>
  <c r="BS36" i="1"/>
  <c r="BQ45" i="1"/>
  <c r="BT45" i="1" s="1"/>
  <c r="P47" i="1"/>
  <c r="AD47" i="1"/>
  <c r="Y41" i="1"/>
  <c r="Z41" i="1" s="1"/>
  <c r="AD41" i="1"/>
  <c r="AH41" i="1" s="1"/>
  <c r="AI41" i="1" s="1"/>
  <c r="BV43" i="1"/>
  <c r="AD42" i="1"/>
  <c r="AH42" i="1" s="1"/>
  <c r="AI42" i="1" s="1"/>
  <c r="Y42" i="1"/>
  <c r="CR41" i="1"/>
  <c r="BL41" i="1"/>
  <c r="G45" i="1"/>
  <c r="CR44" i="1"/>
  <c r="N44" i="1"/>
  <c r="BV42" i="1"/>
  <c r="Z42" i="1"/>
  <c r="BV40" i="1"/>
  <c r="CG36" i="1"/>
  <c r="Y38" i="1"/>
  <c r="Z38" i="1" s="1"/>
  <c r="AD38" i="1"/>
  <c r="AH38" i="1" s="1"/>
  <c r="BV37" i="1"/>
  <c r="N40" i="1"/>
  <c r="BK39" i="1"/>
  <c r="AD39" i="1"/>
  <c r="AH39" i="1" s="1"/>
  <c r="AI39" i="1" s="1"/>
  <c r="BV38" i="1"/>
  <c r="Y37" i="1"/>
  <c r="Z37" i="1" s="1"/>
  <c r="N36" i="1"/>
  <c r="AI38" i="1"/>
  <c r="AP47" i="1"/>
  <c r="AQ47" i="1" s="1"/>
  <c r="AU36" i="1"/>
  <c r="AU44" i="1"/>
  <c r="AU40" i="1"/>
  <c r="AU47" i="1"/>
  <c r="BA39" i="1" l="1"/>
  <c r="BB39" i="1" s="1"/>
  <c r="BS45" i="1"/>
  <c r="FC45" i="1"/>
  <c r="BJ37" i="1"/>
  <c r="BL37" i="1" s="1"/>
  <c r="BJ42" i="1"/>
  <c r="BL42" i="1" s="1"/>
  <c r="FH33" i="1"/>
  <c r="DK45" i="1"/>
  <c r="AW40" i="1"/>
  <c r="AX40" i="1" s="1"/>
  <c r="AY40" i="1"/>
  <c r="AW44" i="1"/>
  <c r="AX44" i="1" s="1"/>
  <c r="AY44" i="1"/>
  <c r="AY36" i="1"/>
  <c r="AW36" i="1"/>
  <c r="AU45" i="1"/>
  <c r="CQ41" i="1"/>
  <c r="CS41" i="1" s="1"/>
  <c r="CH41" i="1"/>
  <c r="CI41" i="1" s="1"/>
  <c r="BV39" i="1"/>
  <c r="BL39" i="1"/>
  <c r="BM39" i="1" s="1"/>
  <c r="BK45" i="1"/>
  <c r="CG42" i="1"/>
  <c r="Y40" i="1"/>
  <c r="Z40" i="1" s="1"/>
  <c r="AD40" i="1"/>
  <c r="AH40" i="1" s="1"/>
  <c r="AI40" i="1" s="1"/>
  <c r="Y44" i="1"/>
  <c r="Z44" i="1" s="1"/>
  <c r="AD44" i="1"/>
  <c r="AH44" i="1" s="1"/>
  <c r="AI44" i="1" s="1"/>
  <c r="DC41" i="1"/>
  <c r="BA38" i="1"/>
  <c r="BB38" i="1" s="1"/>
  <c r="BH45" i="1"/>
  <c r="CZ45" i="1"/>
  <c r="ER45" i="1"/>
  <c r="BB37" i="1"/>
  <c r="BJ38" i="1"/>
  <c r="CQ39" i="1"/>
  <c r="BB42" i="1"/>
  <c r="BU42" i="1"/>
  <c r="BW42" i="1" s="1"/>
  <c r="AD36" i="1"/>
  <c r="Y36" i="1"/>
  <c r="N45" i="1"/>
  <c r="CG38" i="1"/>
  <c r="CR36" i="1"/>
  <c r="CG40" i="1"/>
  <c r="CG43" i="1"/>
  <c r="BT36" i="1"/>
  <c r="DL36" i="1"/>
  <c r="FD36" i="1"/>
  <c r="CO45" i="1"/>
  <c r="EG45" i="1"/>
  <c r="BA43" i="1"/>
  <c r="BB43" i="1" s="1"/>
  <c r="BJ43" i="1"/>
  <c r="CG37" i="1"/>
  <c r="BV45" i="1"/>
  <c r="AP45" i="1"/>
  <c r="CD45" i="1"/>
  <c r="DV45" i="1"/>
  <c r="DC44" i="1"/>
  <c r="S47" i="1"/>
  <c r="AE47" i="1"/>
  <c r="BW41" i="1"/>
  <c r="BX41" i="1" s="1"/>
  <c r="BM41" i="1"/>
  <c r="BB41" i="1"/>
  <c r="AW47" i="1"/>
  <c r="AX47" i="1" s="1"/>
  <c r="AY47" i="1"/>
  <c r="AZ47" i="1"/>
  <c r="BF47" i="1"/>
  <c r="BM37" i="1" l="1"/>
  <c r="BU37" i="1"/>
  <c r="BW37" i="1" s="1"/>
  <c r="BX37" i="1" s="1"/>
  <c r="BM42" i="1"/>
  <c r="AW45" i="1"/>
  <c r="AX45" i="1" s="1"/>
  <c r="BA47" i="1"/>
  <c r="BB47" i="1" s="1"/>
  <c r="AX36" i="1"/>
  <c r="V47" i="1"/>
  <c r="AG47" i="1" s="1"/>
  <c r="AH47" i="1" s="1"/>
  <c r="AI47" i="1" s="1"/>
  <c r="AF47" i="1"/>
  <c r="CR37" i="1"/>
  <c r="CR40" i="1"/>
  <c r="BA36" i="1"/>
  <c r="AY45" i="1"/>
  <c r="BJ36" i="1"/>
  <c r="DN44" i="1"/>
  <c r="CR38" i="1"/>
  <c r="Y45" i="1"/>
  <c r="Z45" i="1" s="1"/>
  <c r="Z36" i="1"/>
  <c r="CR42" i="1"/>
  <c r="CG39" i="1"/>
  <c r="BW39" i="1"/>
  <c r="BX39" i="1" s="1"/>
  <c r="Y47" i="1"/>
  <c r="Z47" i="1" s="1"/>
  <c r="BA40" i="1"/>
  <c r="BB40" i="1" s="1"/>
  <c r="BJ40" i="1"/>
  <c r="BL43" i="1"/>
  <c r="BM43" i="1" s="1"/>
  <c r="BU43" i="1"/>
  <c r="CR43" i="1"/>
  <c r="DC36" i="1"/>
  <c r="AH36" i="1"/>
  <c r="AD45" i="1"/>
  <c r="DB39" i="1"/>
  <c r="BA44" i="1"/>
  <c r="BB44" i="1" s="1"/>
  <c r="BJ44" i="1"/>
  <c r="BX42" i="1"/>
  <c r="CF42" i="1"/>
  <c r="CH42" i="1" s="1"/>
  <c r="BL38" i="1"/>
  <c r="BM38" i="1" s="1"/>
  <c r="BU38" i="1"/>
  <c r="DN41" i="1"/>
  <c r="CT41" i="1"/>
  <c r="DB41" i="1"/>
  <c r="DD41" i="1" s="1"/>
  <c r="BH47" i="1"/>
  <c r="BI47" i="1" s="1"/>
  <c r="BJ47" i="1"/>
  <c r="BK47" i="1"/>
  <c r="BQ47" i="1"/>
  <c r="CF37" i="1" l="1"/>
  <c r="CH37" i="1" s="1"/>
  <c r="CI37" i="1" s="1"/>
  <c r="BL47" i="1"/>
  <c r="BM47" i="1" s="1"/>
  <c r="DY41" i="1"/>
  <c r="DE41" i="1"/>
  <c r="DM41" i="1"/>
  <c r="CF38" i="1"/>
  <c r="BW38" i="1"/>
  <c r="BX38" i="1" s="1"/>
  <c r="DM39" i="1"/>
  <c r="BL44" i="1"/>
  <c r="BM44" i="1" s="1"/>
  <c r="BU44" i="1"/>
  <c r="CF43" i="1"/>
  <c r="BW43" i="1"/>
  <c r="BX43" i="1" s="1"/>
  <c r="CH39" i="1"/>
  <c r="CI39" i="1" s="1"/>
  <c r="CR39" i="1"/>
  <c r="CG45" i="1"/>
  <c r="BJ45" i="1"/>
  <c r="BL36" i="1"/>
  <c r="BM36" i="1" s="1"/>
  <c r="BU36" i="1"/>
  <c r="DC40" i="1"/>
  <c r="DN36" i="1"/>
  <c r="DY44" i="1"/>
  <c r="CI42" i="1"/>
  <c r="CQ42" i="1"/>
  <c r="CS42" i="1" s="1"/>
  <c r="AH45" i="1"/>
  <c r="AI45" i="1" s="1"/>
  <c r="AI36" i="1"/>
  <c r="DC42" i="1"/>
  <c r="DC38" i="1"/>
  <c r="BA45" i="1"/>
  <c r="BB45" i="1" s="1"/>
  <c r="DC43" i="1"/>
  <c r="BU40" i="1"/>
  <c r="BL40" i="1"/>
  <c r="BM40" i="1" s="1"/>
  <c r="BB36" i="1"/>
  <c r="DC37" i="1"/>
  <c r="BS47" i="1"/>
  <c r="BT47" i="1" s="1"/>
  <c r="BU47" i="1"/>
  <c r="BW47" i="1" s="1"/>
  <c r="BV47" i="1"/>
  <c r="CB47" i="1"/>
  <c r="CQ37" i="1" l="1"/>
  <c r="CS37" i="1" s="1"/>
  <c r="BX47" i="1"/>
  <c r="DN43" i="1"/>
  <c r="CT37" i="1"/>
  <c r="DB37" i="1"/>
  <c r="DD37" i="1" s="1"/>
  <c r="CT42" i="1"/>
  <c r="DB42" i="1"/>
  <c r="DD42" i="1" s="1"/>
  <c r="EJ44" i="1"/>
  <c r="BW44" i="1"/>
  <c r="BX44" i="1" s="1"/>
  <c r="CF44" i="1"/>
  <c r="DX41" i="1"/>
  <c r="DZ41" i="1" s="1"/>
  <c r="DN42" i="1"/>
  <c r="DN40" i="1"/>
  <c r="CF40" i="1"/>
  <c r="BW40" i="1"/>
  <c r="BX40" i="1" s="1"/>
  <c r="DN38" i="1"/>
  <c r="BU45" i="1"/>
  <c r="CF36" i="1"/>
  <c r="BW36" i="1"/>
  <c r="CQ43" i="1"/>
  <c r="CH43" i="1"/>
  <c r="CI43" i="1" s="1"/>
  <c r="CQ38" i="1"/>
  <c r="CH38" i="1"/>
  <c r="CI38" i="1" s="1"/>
  <c r="EJ41" i="1"/>
  <c r="DN37" i="1"/>
  <c r="DY36" i="1"/>
  <c r="BL45" i="1"/>
  <c r="BM45" i="1" s="1"/>
  <c r="CS39" i="1"/>
  <c r="CT39" i="1" s="1"/>
  <c r="DC39" i="1"/>
  <c r="CR45" i="1"/>
  <c r="DX39" i="1"/>
  <c r="DO41" i="1"/>
  <c r="DP41" i="1" s="1"/>
  <c r="CD47" i="1"/>
  <c r="CE47" i="1" s="1"/>
  <c r="CF47" i="1"/>
  <c r="CH47" i="1" s="1"/>
  <c r="CG47" i="1"/>
  <c r="CM47" i="1"/>
  <c r="BW45" i="1" l="1"/>
  <c r="BX45" i="1" s="1"/>
  <c r="CI47" i="1"/>
  <c r="DY37" i="1"/>
  <c r="DN39" i="1"/>
  <c r="DD39" i="1"/>
  <c r="DE39" i="1" s="1"/>
  <c r="EJ36" i="1"/>
  <c r="EU41" i="1"/>
  <c r="DY38" i="1"/>
  <c r="EI39" i="1"/>
  <c r="CF45" i="1"/>
  <c r="CQ36" i="1"/>
  <c r="CH36" i="1"/>
  <c r="CI36" i="1" s="1"/>
  <c r="EA41" i="1"/>
  <c r="EI41" i="1"/>
  <c r="DE42" i="1"/>
  <c r="DM42" i="1"/>
  <c r="DO42" i="1" s="1"/>
  <c r="DY43" i="1"/>
  <c r="DB43" i="1"/>
  <c r="CS43" i="1"/>
  <c r="CT43" i="1" s="1"/>
  <c r="DY40" i="1"/>
  <c r="DN45" i="1"/>
  <c r="DB38" i="1"/>
  <c r="CS38" i="1"/>
  <c r="CT38" i="1" s="1"/>
  <c r="BX36" i="1"/>
  <c r="CQ40" i="1"/>
  <c r="CH40" i="1"/>
  <c r="CI40" i="1" s="1"/>
  <c r="DY42" i="1"/>
  <c r="CQ44" i="1"/>
  <c r="CH44" i="1"/>
  <c r="CI44" i="1" s="1"/>
  <c r="EU44" i="1"/>
  <c r="DE37" i="1"/>
  <c r="DM37" i="1"/>
  <c r="DC45" i="1"/>
  <c r="CO47" i="1"/>
  <c r="CP47" i="1" s="1"/>
  <c r="CQ47" i="1"/>
  <c r="CS47" i="1" s="1"/>
  <c r="CR47" i="1"/>
  <c r="CX47" i="1"/>
  <c r="CT47" i="1" l="1"/>
  <c r="DM38" i="1"/>
  <c r="DD38" i="1"/>
  <c r="DE38" i="1" s="1"/>
  <c r="DX37" i="1"/>
  <c r="DZ37" i="1" s="1"/>
  <c r="DB44" i="1"/>
  <c r="CS44" i="1"/>
  <c r="CT44" i="1" s="1"/>
  <c r="CQ45" i="1"/>
  <c r="DB36" i="1"/>
  <c r="CS36" i="1"/>
  <c r="FF41" i="1"/>
  <c r="DB40" i="1"/>
  <c r="CS40" i="1"/>
  <c r="CT40" i="1" s="1"/>
  <c r="EJ40" i="1"/>
  <c r="ET41" i="1"/>
  <c r="EV41" i="1" s="1"/>
  <c r="DY39" i="1"/>
  <c r="DO39" i="1"/>
  <c r="DP39" i="1" s="1"/>
  <c r="EJ42" i="1"/>
  <c r="EJ43" i="1"/>
  <c r="EJ38" i="1"/>
  <c r="EU36" i="1"/>
  <c r="EJ37" i="1"/>
  <c r="FF44" i="1"/>
  <c r="DM43" i="1"/>
  <c r="DD43" i="1"/>
  <c r="DE43" i="1" s="1"/>
  <c r="DP42" i="1"/>
  <c r="DX42" i="1"/>
  <c r="CH45" i="1"/>
  <c r="CI45" i="1" s="1"/>
  <c r="ET39" i="1"/>
  <c r="EK41" i="1"/>
  <c r="EL41" i="1" s="1"/>
  <c r="DO37" i="1"/>
  <c r="DP37" i="1" s="1"/>
  <c r="CZ47" i="1"/>
  <c r="DA47" i="1" s="1"/>
  <c r="DB47" i="1"/>
  <c r="DD47" i="1" s="1"/>
  <c r="DC47" i="1"/>
  <c r="DI47" i="1"/>
  <c r="CS45" i="1" l="1"/>
  <c r="CT45" i="1" s="1"/>
  <c r="DE47" i="1"/>
  <c r="DM40" i="1"/>
  <c r="DD40" i="1"/>
  <c r="DE40" i="1" s="1"/>
  <c r="DX43" i="1"/>
  <c r="DO43" i="1"/>
  <c r="DP43" i="1" s="1"/>
  <c r="FF36" i="1"/>
  <c r="EU43" i="1"/>
  <c r="DZ39" i="1"/>
  <c r="EA39" i="1" s="1"/>
  <c r="EJ39" i="1"/>
  <c r="DY45" i="1"/>
  <c r="EU40" i="1"/>
  <c r="DB45" i="1"/>
  <c r="DM36" i="1"/>
  <c r="DD36" i="1"/>
  <c r="DM44" i="1"/>
  <c r="DD44" i="1"/>
  <c r="DE44" i="1" s="1"/>
  <c r="EI42" i="1"/>
  <c r="EK42" i="1" s="1"/>
  <c r="EU37" i="1"/>
  <c r="DZ42" i="1"/>
  <c r="EA42" i="1" s="1"/>
  <c r="DX38" i="1"/>
  <c r="DO38" i="1"/>
  <c r="DP38" i="1" s="1"/>
  <c r="FE39" i="1"/>
  <c r="EJ45" i="1"/>
  <c r="EU38" i="1"/>
  <c r="EU42" i="1"/>
  <c r="EW41" i="1"/>
  <c r="FE41" i="1"/>
  <c r="FG41" i="1" s="1"/>
  <c r="CT36" i="1"/>
  <c r="EA37" i="1"/>
  <c r="EI37" i="1"/>
  <c r="EK37" i="1" s="1"/>
  <c r="DK47" i="1"/>
  <c r="DL47" i="1" s="1"/>
  <c r="DM47" i="1"/>
  <c r="DN47" i="1"/>
  <c r="DT47" i="1"/>
  <c r="DO47" i="1" l="1"/>
  <c r="DP47" i="1" s="1"/>
  <c r="DD45" i="1"/>
  <c r="DE45" i="1" s="1"/>
  <c r="EI38" i="1"/>
  <c r="DZ38" i="1"/>
  <c r="EA38" i="1" s="1"/>
  <c r="FF40" i="1"/>
  <c r="FF42" i="1"/>
  <c r="FJ39" i="1"/>
  <c r="FF37" i="1"/>
  <c r="DM45" i="1"/>
  <c r="DX36" i="1"/>
  <c r="DO36" i="1"/>
  <c r="FF43" i="1"/>
  <c r="EL37" i="1"/>
  <c r="ET37" i="1"/>
  <c r="EV37" i="1" s="1"/>
  <c r="FH41" i="1"/>
  <c r="FJ41" i="1"/>
  <c r="FF38" i="1"/>
  <c r="EL42" i="1"/>
  <c r="ET42" i="1"/>
  <c r="DX44" i="1"/>
  <c r="DO44" i="1"/>
  <c r="DP44" i="1" s="1"/>
  <c r="DX40" i="1"/>
  <c r="DO40" i="1"/>
  <c r="DP40" i="1" s="1"/>
  <c r="DE36" i="1"/>
  <c r="EK39" i="1"/>
  <c r="EL39" i="1" s="1"/>
  <c r="EU39" i="1"/>
  <c r="EU45" i="1"/>
  <c r="EI43" i="1"/>
  <c r="DZ43" i="1"/>
  <c r="EA43" i="1" s="1"/>
  <c r="DV47" i="1"/>
  <c r="DW47" i="1" s="1"/>
  <c r="DX47" i="1"/>
  <c r="DZ47" i="1" s="1"/>
  <c r="DY47" i="1"/>
  <c r="EE47" i="1"/>
  <c r="DO45" i="1" l="1"/>
  <c r="DP45" i="1" s="1"/>
  <c r="DP36" i="1"/>
  <c r="ET43" i="1"/>
  <c r="EK43" i="1"/>
  <c r="EL43" i="1" s="1"/>
  <c r="EA47" i="1"/>
  <c r="FE42" i="1"/>
  <c r="DX45" i="1"/>
  <c r="EI36" i="1"/>
  <c r="DZ36" i="1"/>
  <c r="EV42" i="1"/>
  <c r="EW42" i="1" s="1"/>
  <c r="ET38" i="1"/>
  <c r="EK38" i="1"/>
  <c r="EL38" i="1" s="1"/>
  <c r="FF39" i="1"/>
  <c r="EV39" i="1"/>
  <c r="EW39" i="1" s="1"/>
  <c r="EI40" i="1"/>
  <c r="DZ40" i="1"/>
  <c r="EA40" i="1" s="1"/>
  <c r="EI44" i="1"/>
  <c r="DZ44" i="1"/>
  <c r="EA44" i="1" s="1"/>
  <c r="EW37" i="1"/>
  <c r="FE37" i="1"/>
  <c r="FG37" i="1" s="1"/>
  <c r="EG47" i="1"/>
  <c r="EH47" i="1" s="1"/>
  <c r="EI47" i="1"/>
  <c r="EJ47" i="1"/>
  <c r="EP47" i="1"/>
  <c r="EK47" i="1" l="1"/>
  <c r="EL47" i="1" s="1"/>
  <c r="DZ45" i="1"/>
  <c r="EA45" i="1" s="1"/>
  <c r="ET44" i="1"/>
  <c r="EK44" i="1"/>
  <c r="EL44" i="1" s="1"/>
  <c r="FE38" i="1"/>
  <c r="EV38" i="1"/>
  <c r="EW38" i="1" s="1"/>
  <c r="EI45" i="1"/>
  <c r="ET36" i="1"/>
  <c r="EK36" i="1"/>
  <c r="ET40" i="1"/>
  <c r="EK40" i="1"/>
  <c r="EL40" i="1" s="1"/>
  <c r="FJ42" i="1"/>
  <c r="FE43" i="1"/>
  <c r="EV43" i="1"/>
  <c r="EW43" i="1" s="1"/>
  <c r="FH37" i="1"/>
  <c r="FJ37" i="1"/>
  <c r="FG39" i="1"/>
  <c r="FH39" i="1" s="1"/>
  <c r="FF45" i="1"/>
  <c r="EA36" i="1"/>
  <c r="FG42" i="1"/>
  <c r="FH42" i="1" s="1"/>
  <c r="ER47" i="1"/>
  <c r="ES47" i="1" s="1"/>
  <c r="ET47" i="1"/>
  <c r="EV47" i="1" s="1"/>
  <c r="EU47" i="1"/>
  <c r="FA47" i="1"/>
  <c r="EK45" i="1" l="1"/>
  <c r="EL45" i="1" s="1"/>
  <c r="EL36" i="1"/>
  <c r="FE40" i="1"/>
  <c r="EV40" i="1"/>
  <c r="EW40" i="1" s="1"/>
  <c r="EW47" i="1"/>
  <c r="FE44" i="1"/>
  <c r="EV44" i="1"/>
  <c r="EW44" i="1" s="1"/>
  <c r="FJ43" i="1"/>
  <c r="FG43" i="1"/>
  <c r="FH43" i="1" s="1"/>
  <c r="ET45" i="1"/>
  <c r="FE36" i="1"/>
  <c r="EV36" i="1"/>
  <c r="FJ38" i="1"/>
  <c r="FG38" i="1"/>
  <c r="FH38" i="1" s="1"/>
  <c r="FC47" i="1"/>
  <c r="FD47" i="1" s="1"/>
  <c r="FE47" i="1"/>
  <c r="FG47" i="1" s="1"/>
  <c r="FF47" i="1"/>
  <c r="D48" i="1"/>
  <c r="G48" i="1"/>
  <c r="M48" i="1" s="1"/>
  <c r="AE48" i="1"/>
  <c r="AF48" i="1"/>
  <c r="AG48" i="1"/>
  <c r="AN48" i="1"/>
  <c r="FJ47" i="1" l="1"/>
  <c r="EV45" i="1"/>
  <c r="EW45" i="1" s="1"/>
  <c r="O48" i="1"/>
  <c r="Y48" i="1" s="1"/>
  <c r="Z48" i="1" s="1"/>
  <c r="FH47" i="1"/>
  <c r="EW36" i="1"/>
  <c r="FJ44" i="1"/>
  <c r="FG44" i="1"/>
  <c r="FH44" i="1" s="1"/>
  <c r="FJ40" i="1"/>
  <c r="FG40" i="1"/>
  <c r="FH40" i="1" s="1"/>
  <c r="FJ36" i="1"/>
  <c r="FE45" i="1"/>
  <c r="FG36" i="1"/>
  <c r="FH36" i="1" s="1"/>
  <c r="AP48" i="1"/>
  <c r="AQ48" i="1" s="1"/>
  <c r="AU48" i="1"/>
  <c r="FG45" i="1" l="1"/>
  <c r="FH45" i="1" s="1"/>
  <c r="AD48" i="1"/>
  <c r="AH48" i="1" s="1"/>
  <c r="AI48" i="1" s="1"/>
  <c r="FJ45" i="1"/>
  <c r="AW48" i="1"/>
  <c r="AX48" i="1" s="1"/>
  <c r="AY48" i="1"/>
  <c r="AZ48" i="1"/>
  <c r="BF48" i="1"/>
  <c r="BA48" i="1" l="1"/>
  <c r="BB48" i="1" s="1"/>
  <c r="BG48" i="1"/>
  <c r="BK48" i="1" s="1"/>
  <c r="BJ48" i="1"/>
  <c r="BQ48" i="1"/>
  <c r="BH48" i="1" l="1"/>
  <c r="BI48" i="1" s="1"/>
  <c r="BL48" i="1"/>
  <c r="BM48" i="1" s="1"/>
  <c r="BS48" i="1"/>
  <c r="BT48" i="1" s="1"/>
  <c r="BU48" i="1"/>
  <c r="BV48" i="1"/>
  <c r="CB48" i="1"/>
  <c r="BW48" i="1" l="1"/>
  <c r="BX48" i="1" s="1"/>
  <c r="CD48" i="1"/>
  <c r="CE48" i="1" s="1"/>
  <c r="CF48" i="1"/>
  <c r="CG48" i="1"/>
  <c r="CM48" i="1"/>
  <c r="CH48" i="1" l="1"/>
  <c r="CI48" i="1" s="1"/>
  <c r="CO48" i="1"/>
  <c r="CP48" i="1" s="1"/>
  <c r="CQ48" i="1"/>
  <c r="CR48" i="1"/>
  <c r="CX48" i="1"/>
  <c r="CS48" i="1" l="1"/>
  <c r="CT48" i="1" s="1"/>
  <c r="CZ48" i="1"/>
  <c r="DA48" i="1" s="1"/>
  <c r="DB48" i="1"/>
  <c r="DC48" i="1"/>
  <c r="DI48" i="1"/>
  <c r="DD48" i="1" l="1"/>
  <c r="DE48" i="1" s="1"/>
  <c r="DK48" i="1"/>
  <c r="DL48" i="1" s="1"/>
  <c r="DM48" i="1"/>
  <c r="DN48" i="1"/>
  <c r="DT48" i="1"/>
  <c r="DO48" i="1" l="1"/>
  <c r="DP48" i="1" s="1"/>
  <c r="DV48" i="1"/>
  <c r="DW48" i="1" s="1"/>
  <c r="DX48" i="1"/>
  <c r="DY48" i="1"/>
  <c r="EE48" i="1"/>
  <c r="DZ48" i="1" l="1"/>
  <c r="EA48" i="1" s="1"/>
  <c r="EG48" i="1"/>
  <c r="EH48" i="1" s="1"/>
  <c r="EI48" i="1"/>
  <c r="EJ48" i="1"/>
  <c r="EP48" i="1"/>
  <c r="EK48" i="1" l="1"/>
  <c r="EL48" i="1" s="1"/>
  <c r="ER48" i="1"/>
  <c r="ES48" i="1" s="1"/>
  <c r="ET48" i="1"/>
  <c r="EU48" i="1"/>
  <c r="FA48" i="1"/>
  <c r="EV48" i="1" l="1"/>
  <c r="EW48" i="1" s="1"/>
  <c r="FC48" i="1"/>
  <c r="FD48" i="1" s="1"/>
  <c r="FE48" i="1"/>
  <c r="FJ48" i="1" s="1"/>
  <c r="FF48" i="1"/>
  <c r="G49" i="1"/>
  <c r="M49" i="1" s="1"/>
  <c r="AE49" i="1"/>
  <c r="AF49" i="1"/>
  <c r="AG49" i="1"/>
  <c r="AN49" i="1"/>
  <c r="FG48" i="1" l="1"/>
  <c r="FH48" i="1" s="1"/>
  <c r="Y49" i="1"/>
  <c r="AD49" i="1"/>
  <c r="AH49" i="1" s="1"/>
  <c r="AI49" i="1" s="1"/>
  <c r="Z49" i="1"/>
  <c r="AP49" i="1"/>
  <c r="AQ49" i="1" s="1"/>
  <c r="AU49" i="1"/>
  <c r="AW49" i="1"/>
  <c r="AX49" i="1" s="1"/>
  <c r="AY49" i="1"/>
  <c r="AZ49" i="1"/>
  <c r="BF49" i="1"/>
  <c r="BA49" i="1" l="1"/>
  <c r="BB49" i="1" s="1"/>
  <c r="BH49" i="1"/>
  <c r="BI49" i="1" s="1"/>
  <c r="BJ49" i="1"/>
  <c r="BK49" i="1"/>
  <c r="BQ49" i="1"/>
  <c r="BL49" i="1" l="1"/>
  <c r="BM49" i="1" s="1"/>
  <c r="BS49" i="1"/>
  <c r="BT49" i="1" s="1"/>
  <c r="BU49" i="1"/>
  <c r="BV49" i="1"/>
  <c r="CB49" i="1"/>
  <c r="BW49" i="1" l="1"/>
  <c r="BX49" i="1" s="1"/>
  <c r="CD49" i="1"/>
  <c r="CE49" i="1" s="1"/>
  <c r="CF49" i="1"/>
  <c r="CG49" i="1"/>
  <c r="CM49" i="1"/>
  <c r="CH49" i="1" l="1"/>
  <c r="CI49" i="1" s="1"/>
  <c r="CO49" i="1"/>
  <c r="CP49" i="1" s="1"/>
  <c r="CQ49" i="1"/>
  <c r="CR49" i="1"/>
  <c r="CX49" i="1"/>
  <c r="CS49" i="1" l="1"/>
  <c r="CT49" i="1" s="1"/>
  <c r="CZ49" i="1"/>
  <c r="DA49" i="1" s="1"/>
  <c r="DB49" i="1"/>
  <c r="DC49" i="1"/>
  <c r="DI49" i="1"/>
  <c r="DD49" i="1" l="1"/>
  <c r="DE49" i="1" s="1"/>
  <c r="DK49" i="1"/>
  <c r="DL49" i="1" s="1"/>
  <c r="DM49" i="1"/>
  <c r="DN49" i="1"/>
  <c r="DT49" i="1"/>
  <c r="DO49" i="1" l="1"/>
  <c r="DP49" i="1" s="1"/>
  <c r="DV49" i="1"/>
  <c r="DW49" i="1" s="1"/>
  <c r="DX49" i="1"/>
  <c r="DY49" i="1"/>
  <c r="EE49" i="1"/>
  <c r="DZ49" i="1" l="1"/>
  <c r="EA49" i="1" s="1"/>
  <c r="EG49" i="1"/>
  <c r="EH49" i="1" s="1"/>
  <c r="EI49" i="1"/>
  <c r="EJ49" i="1"/>
  <c r="EP49" i="1"/>
  <c r="EK49" i="1" l="1"/>
  <c r="EL49" i="1" s="1"/>
  <c r="ER49" i="1"/>
  <c r="ES49" i="1" s="1"/>
  <c r="ET49" i="1"/>
  <c r="EU49" i="1"/>
  <c r="FA49" i="1"/>
  <c r="EV49" i="1" l="1"/>
  <c r="EW49" i="1" s="1"/>
  <c r="FC49" i="1"/>
  <c r="FD49" i="1" s="1"/>
  <c r="FE49" i="1"/>
  <c r="FF49" i="1"/>
  <c r="D50" i="1"/>
  <c r="G50" i="1"/>
  <c r="M50" i="1"/>
  <c r="AE50" i="1"/>
  <c r="AF50" i="1"/>
  <c r="AG50" i="1"/>
  <c r="AN50" i="1"/>
  <c r="FJ49" i="1" l="1"/>
  <c r="FG49" i="1"/>
  <c r="FH49" i="1" s="1"/>
  <c r="O50" i="1"/>
  <c r="AD50" i="1" s="1"/>
  <c r="AH50" i="1" s="1"/>
  <c r="AI50" i="1" s="1"/>
  <c r="AP50" i="1"/>
  <c r="AQ50" i="1" s="1"/>
  <c r="AU50" i="1"/>
  <c r="Y50" i="1" l="1"/>
  <c r="Z50" i="1" s="1"/>
  <c r="AW50" i="1"/>
  <c r="AX50" i="1" s="1"/>
  <c r="AY50" i="1"/>
  <c r="AZ50" i="1"/>
  <c r="BF50" i="1"/>
  <c r="BA50" i="1" l="1"/>
  <c r="BB50" i="1" s="1"/>
  <c r="BH50" i="1"/>
  <c r="BI50" i="1" s="1"/>
  <c r="BJ50" i="1"/>
  <c r="BK50" i="1"/>
  <c r="BQ50" i="1"/>
  <c r="BL50" i="1" l="1"/>
  <c r="BM50" i="1" s="1"/>
  <c r="BS50" i="1"/>
  <c r="BT50" i="1" s="1"/>
  <c r="BU50" i="1"/>
  <c r="BV50" i="1"/>
  <c r="CB50" i="1"/>
  <c r="BW50" i="1" l="1"/>
  <c r="BX50" i="1" s="1"/>
  <c r="CD50" i="1"/>
  <c r="CE50" i="1" s="1"/>
  <c r="CF50" i="1"/>
  <c r="CG50" i="1"/>
  <c r="CM50" i="1"/>
  <c r="CH50" i="1" l="1"/>
  <c r="CI50" i="1" s="1"/>
  <c r="CO50" i="1"/>
  <c r="CP50" i="1" s="1"/>
  <c r="CQ50" i="1"/>
  <c r="CS50" i="1" s="1"/>
  <c r="CT50" i="1" s="1"/>
  <c r="CR50" i="1"/>
  <c r="CX50" i="1"/>
  <c r="CZ50" i="1"/>
  <c r="DA50" i="1" s="1"/>
  <c r="DB50" i="1"/>
  <c r="DC50" i="1"/>
  <c r="DI50" i="1"/>
  <c r="DD50" i="1" l="1"/>
  <c r="DE50" i="1" s="1"/>
  <c r="DK50" i="1"/>
  <c r="DL50" i="1" s="1"/>
  <c r="DM50" i="1"/>
  <c r="DO50" i="1" s="1"/>
  <c r="DP50" i="1" s="1"/>
  <c r="DN50" i="1"/>
  <c r="DT50" i="1"/>
  <c r="DV50" i="1"/>
  <c r="DW50" i="1" s="1"/>
  <c r="DX50" i="1"/>
  <c r="DY50" i="1"/>
  <c r="EE50" i="1"/>
  <c r="DZ50" i="1" l="1"/>
  <c r="EA50" i="1" s="1"/>
  <c r="EG50" i="1"/>
  <c r="EH50" i="1" s="1"/>
  <c r="EI50" i="1"/>
  <c r="EJ50" i="1"/>
  <c r="EP50" i="1"/>
  <c r="EK50" i="1" l="1"/>
  <c r="EL50" i="1" s="1"/>
  <c r="ER50" i="1"/>
  <c r="ES50" i="1" s="1"/>
  <c r="ET50" i="1"/>
  <c r="EU50" i="1"/>
  <c r="FA50" i="1"/>
  <c r="EV50" i="1" l="1"/>
  <c r="EW50" i="1" s="1"/>
  <c r="FC50" i="1"/>
  <c r="FD50" i="1" s="1"/>
  <c r="FE50" i="1"/>
  <c r="FG50" i="1" s="1"/>
  <c r="FF50" i="1"/>
  <c r="G51" i="1"/>
  <c r="M51" i="1"/>
  <c r="AD51" i="1" s="1"/>
  <c r="AH51" i="1" s="1"/>
  <c r="AI51" i="1" s="1"/>
  <c r="Y51" i="1"/>
  <c r="Z51" i="1" s="1"/>
  <c r="AE51" i="1"/>
  <c r="AF51" i="1"/>
  <c r="AG51" i="1"/>
  <c r="AN51" i="1"/>
  <c r="FJ50" i="1" l="1"/>
  <c r="FH50" i="1"/>
  <c r="AP51" i="1"/>
  <c r="AQ51" i="1" s="1"/>
  <c r="AU51" i="1"/>
  <c r="AW51" i="1"/>
  <c r="AX51" i="1" s="1"/>
  <c r="AY51" i="1"/>
  <c r="AZ51" i="1"/>
  <c r="BF51" i="1"/>
  <c r="BA51" i="1" l="1"/>
  <c r="BB51" i="1" s="1"/>
  <c r="BH51" i="1"/>
  <c r="BI51" i="1" s="1"/>
  <c r="BJ51" i="1"/>
  <c r="BL51" i="1" s="1"/>
  <c r="BM51" i="1" s="1"/>
  <c r="BK51" i="1"/>
  <c r="BQ51" i="1"/>
  <c r="BS51" i="1"/>
  <c r="BT51" i="1" s="1"/>
  <c r="BU51" i="1"/>
  <c r="BV51" i="1"/>
  <c r="CB51" i="1"/>
  <c r="BW51" i="1" l="1"/>
  <c r="BX51" i="1" s="1"/>
  <c r="CD51" i="1"/>
  <c r="CE51" i="1" s="1"/>
  <c r="CF51" i="1"/>
  <c r="CH51" i="1" s="1"/>
  <c r="CI51" i="1" s="1"/>
  <c r="CG51" i="1"/>
  <c r="CM51" i="1"/>
  <c r="CO51" i="1"/>
  <c r="CP51" i="1" s="1"/>
  <c r="CQ51" i="1"/>
  <c r="CR51" i="1"/>
  <c r="CX51" i="1"/>
  <c r="CS51" i="1" l="1"/>
  <c r="CT51" i="1" s="1"/>
  <c r="CZ51" i="1"/>
  <c r="DA51" i="1" s="1"/>
  <c r="DB51" i="1"/>
  <c r="DD51" i="1" s="1"/>
  <c r="DC51" i="1"/>
  <c r="DI51" i="1"/>
  <c r="DE51" i="1" l="1"/>
  <c r="DK51" i="1"/>
  <c r="DL51" i="1" s="1"/>
  <c r="DM51" i="1"/>
  <c r="DO51" i="1" s="1"/>
  <c r="DN51" i="1"/>
  <c r="DT51" i="1"/>
  <c r="DP51" i="1" l="1"/>
  <c r="DV51" i="1"/>
  <c r="DW51" i="1" s="1"/>
  <c r="DX51" i="1"/>
  <c r="DY51" i="1"/>
  <c r="EE51" i="1"/>
  <c r="DZ51" i="1" l="1"/>
  <c r="EA51" i="1" s="1"/>
  <c r="EG51" i="1"/>
  <c r="EH51" i="1" s="1"/>
  <c r="EI51" i="1"/>
  <c r="EK51" i="1" s="1"/>
  <c r="EJ51" i="1"/>
  <c r="EP51" i="1"/>
  <c r="EL51" i="1" l="1"/>
  <c r="ER51" i="1"/>
  <c r="ES51" i="1" s="1"/>
  <c r="ET51" i="1"/>
  <c r="EU51" i="1"/>
  <c r="FA51" i="1"/>
  <c r="EV51" i="1" l="1"/>
  <c r="EW51" i="1" s="1"/>
  <c r="FC51" i="1"/>
  <c r="FD51" i="1" s="1"/>
  <c r="FE51" i="1"/>
  <c r="FG51" i="1" s="1"/>
  <c r="FF51" i="1"/>
  <c r="D52" i="1"/>
  <c r="F52" i="1"/>
  <c r="G52" i="1"/>
  <c r="Z52" i="1" s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AD52" i="1"/>
  <c r="AE52" i="1"/>
  <c r="AF52" i="1"/>
  <c r="AG52" i="1"/>
  <c r="AH52" i="1"/>
  <c r="AI52" i="1" s="1"/>
  <c r="AN52" i="1"/>
  <c r="AO52" i="1"/>
  <c r="AP52" i="1"/>
  <c r="AU52" i="1"/>
  <c r="AW52" i="1"/>
  <c r="AY52" i="1"/>
  <c r="AZ52" i="1"/>
  <c r="BA52" i="1"/>
  <c r="BF52" i="1"/>
  <c r="BH52" i="1"/>
  <c r="BH53" i="1" s="1"/>
  <c r="BJ52" i="1"/>
  <c r="BJ53" i="1" s="1"/>
  <c r="BK52" i="1"/>
  <c r="BK53" i="1" s="1"/>
  <c r="BL52" i="1"/>
  <c r="BL53" i="1" s="1"/>
  <c r="BQ52" i="1"/>
  <c r="BQ53" i="1" s="1"/>
  <c r="BS52" i="1"/>
  <c r="BS53" i="1" s="1"/>
  <c r="BU52" i="1"/>
  <c r="BV52" i="1"/>
  <c r="BW52" i="1"/>
  <c r="CB52" i="1"/>
  <c r="CB53" i="1" s="1"/>
  <c r="CD52" i="1"/>
  <c r="CD53" i="1" s="1"/>
  <c r="CF52" i="1"/>
  <c r="CF53" i="1" s="1"/>
  <c r="CG52" i="1"/>
  <c r="CG53" i="1" s="1"/>
  <c r="CH52" i="1"/>
  <c r="CH53" i="1" s="1"/>
  <c r="CM52" i="1"/>
  <c r="CO52" i="1"/>
  <c r="CQ52" i="1"/>
  <c r="CQ53" i="1" s="1"/>
  <c r="CR52" i="1"/>
  <c r="CR53" i="1" s="1"/>
  <c r="CS52" i="1"/>
  <c r="CX52" i="1"/>
  <c r="CX53" i="1" s="1"/>
  <c r="CZ52" i="1"/>
  <c r="CZ53" i="1" s="1"/>
  <c r="DB52" i="1"/>
  <c r="DC52" i="1"/>
  <c r="DC53" i="1" s="1"/>
  <c r="DD52" i="1"/>
  <c r="DD53" i="1" s="1"/>
  <c r="DI52" i="1"/>
  <c r="DI53" i="1" s="1"/>
  <c r="DK52" i="1"/>
  <c r="DK53" i="1" s="1"/>
  <c r="DM52" i="1"/>
  <c r="DM53" i="1" s="1"/>
  <c r="DN52" i="1"/>
  <c r="DN53" i="1" s="1"/>
  <c r="DO52" i="1"/>
  <c r="DO53" i="1" s="1"/>
  <c r="DT52" i="1"/>
  <c r="DT53" i="1" s="1"/>
  <c r="DV52" i="1"/>
  <c r="DV53" i="1" s="1"/>
  <c r="DX52" i="1"/>
  <c r="DX53" i="1" s="1"/>
  <c r="DY52" i="1"/>
  <c r="DY53" i="1" s="1"/>
  <c r="DZ52" i="1"/>
  <c r="EE52" i="1"/>
  <c r="EG52" i="1"/>
  <c r="EG53" i="1" s="1"/>
  <c r="EI52" i="1"/>
  <c r="EJ52" i="1"/>
  <c r="EJ53" i="1" s="1"/>
  <c r="EK52" i="1"/>
  <c r="EK53" i="1" s="1"/>
  <c r="EP52" i="1"/>
  <c r="EP53" i="1" s="1"/>
  <c r="ER52" i="1"/>
  <c r="ER53" i="1" s="1"/>
  <c r="ET52" i="1"/>
  <c r="ET53" i="1" s="1"/>
  <c r="EU52" i="1"/>
  <c r="FA52" i="1"/>
  <c r="FF52" i="1"/>
  <c r="FF53" i="1" s="1"/>
  <c r="D53" i="1"/>
  <c r="F53" i="1"/>
  <c r="G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D53" i="1"/>
  <c r="AE53" i="1"/>
  <c r="AF53" i="1"/>
  <c r="AG53" i="1"/>
  <c r="AH53" i="1"/>
  <c r="AI53" i="1" s="1"/>
  <c r="AN53" i="1"/>
  <c r="AO53" i="1"/>
  <c r="AU53" i="1"/>
  <c r="AV53" i="1"/>
  <c r="AW53" i="1"/>
  <c r="AZ53" i="1"/>
  <c r="BA53" i="1"/>
  <c r="BG53" i="1"/>
  <c r="BR53" i="1"/>
  <c r="BU53" i="1"/>
  <c r="BV53" i="1"/>
  <c r="CC53" i="1"/>
  <c r="CM53" i="1"/>
  <c r="CN53" i="1"/>
  <c r="CY53" i="1"/>
  <c r="DJ53" i="1"/>
  <c r="DU53" i="1"/>
  <c r="EE53" i="1"/>
  <c r="EF53" i="1"/>
  <c r="EQ53" i="1"/>
  <c r="EU53" i="1"/>
  <c r="FB53" i="1"/>
  <c r="FJ54" i="1"/>
  <c r="F55" i="1"/>
  <c r="G55" i="1" s="1"/>
  <c r="AD55" i="1"/>
  <c r="AN55" i="1"/>
  <c r="EV52" i="1" l="1"/>
  <c r="EV53" i="1" s="1"/>
  <c r="EW53" i="1" s="1"/>
  <c r="CP52" i="1"/>
  <c r="FC52" i="1"/>
  <c r="FC53" i="1" s="1"/>
  <c r="EL52" i="1"/>
  <c r="BX52" i="1"/>
  <c r="BB52" i="1"/>
  <c r="BT53" i="1"/>
  <c r="AX53" i="1"/>
  <c r="AX52" i="1"/>
  <c r="ES52" i="1"/>
  <c r="DA52" i="1"/>
  <c r="CI53" i="1"/>
  <c r="BI52" i="1"/>
  <c r="EH52" i="1"/>
  <c r="CT52" i="1"/>
  <c r="FA53" i="1"/>
  <c r="EH53" i="1"/>
  <c r="BW53" i="1"/>
  <c r="BX53" i="1" s="1"/>
  <c r="EA52" i="1"/>
  <c r="DW53" i="1"/>
  <c r="DE52" i="1"/>
  <c r="AQ52" i="1"/>
  <c r="FJ51" i="1"/>
  <c r="FG52" i="1"/>
  <c r="FG53" i="1" s="1"/>
  <c r="DL53" i="1"/>
  <c r="EI53" i="1"/>
  <c r="EL53" i="1" s="1"/>
  <c r="DZ53" i="1"/>
  <c r="EA53" i="1" s="1"/>
  <c r="DP53" i="1"/>
  <c r="AY53" i="1"/>
  <c r="BB53" i="1" s="1"/>
  <c r="AP53" i="1"/>
  <c r="AQ53" i="1" s="1"/>
  <c r="FE52" i="1"/>
  <c r="FJ52" i="1" s="1"/>
  <c r="DP52" i="1"/>
  <c r="DL52" i="1"/>
  <c r="CE52" i="1"/>
  <c r="FH51" i="1"/>
  <c r="ES53" i="1"/>
  <c r="DA53" i="1"/>
  <c r="CO53" i="1"/>
  <c r="CP53" i="1" s="1"/>
  <c r="CE53" i="1"/>
  <c r="BF53" i="1"/>
  <c r="BI53" i="1" s="1"/>
  <c r="EW52" i="1"/>
  <c r="CI52" i="1"/>
  <c r="BM52" i="1"/>
  <c r="DB53" i="1"/>
  <c r="DE53" i="1" s="1"/>
  <c r="CS53" i="1"/>
  <c r="CT53" i="1" s="1"/>
  <c r="BM53" i="1"/>
  <c r="DW52" i="1"/>
  <c r="BT52" i="1"/>
  <c r="P55" i="1"/>
  <c r="AP55" i="1"/>
  <c r="AQ55" i="1" s="1"/>
  <c r="AU55" i="1"/>
  <c r="FD53" i="1" l="1"/>
  <c r="FD52" i="1"/>
  <c r="FE53" i="1"/>
  <c r="FH52" i="1"/>
  <c r="Q55" i="1"/>
  <c r="AW55" i="1"/>
  <c r="AX55" i="1" s="1"/>
  <c r="AY55" i="1"/>
  <c r="BA55" i="1" s="1"/>
  <c r="AZ55" i="1"/>
  <c r="BF55" i="1"/>
  <c r="BB55" i="1" l="1"/>
  <c r="FH53" i="1"/>
  <c r="FJ53" i="1"/>
  <c r="R55" i="1"/>
  <c r="AE55" i="1"/>
  <c r="BH55" i="1"/>
  <c r="BI55" i="1" s="1"/>
  <c r="BJ55" i="1"/>
  <c r="BK55" i="1"/>
  <c r="BQ55" i="1"/>
  <c r="BL55" i="1" l="1"/>
  <c r="BM55" i="1" s="1"/>
  <c r="S55" i="1"/>
  <c r="BS55" i="1"/>
  <c r="BT55" i="1" s="1"/>
  <c r="BU55" i="1"/>
  <c r="BW55" i="1" s="1"/>
  <c r="BV55" i="1"/>
  <c r="CB55" i="1"/>
  <c r="BX55" i="1" l="1"/>
  <c r="T55" i="1"/>
  <c r="CD55" i="1"/>
  <c r="CE55" i="1" s="1"/>
  <c r="CF55" i="1"/>
  <c r="CG55" i="1"/>
  <c r="CM55" i="1"/>
  <c r="CH55" i="1" l="1"/>
  <c r="CI55" i="1" s="1"/>
  <c r="U55" i="1"/>
  <c r="CO55" i="1"/>
  <c r="CP55" i="1" s="1"/>
  <c r="CQ55" i="1"/>
  <c r="CS55" i="1" s="1"/>
  <c r="CR55" i="1"/>
  <c r="CX55" i="1"/>
  <c r="V55" i="1" l="1"/>
  <c r="AF55" i="1"/>
  <c r="CT55" i="1"/>
  <c r="CZ55" i="1"/>
  <c r="DA55" i="1" s="1"/>
  <c r="DB55" i="1"/>
  <c r="DD55" i="1" s="1"/>
  <c r="DE55" i="1" s="1"/>
  <c r="DC55" i="1"/>
  <c r="DI55" i="1"/>
  <c r="W55" i="1" l="1"/>
  <c r="X55" i="1" s="1"/>
  <c r="Y55" i="1" s="1"/>
  <c r="Z55" i="1" s="1"/>
  <c r="DK55" i="1"/>
  <c r="DL55" i="1" s="1"/>
  <c r="DM55" i="1"/>
  <c r="DN55" i="1"/>
  <c r="DT55" i="1"/>
  <c r="DO55" i="1" l="1"/>
  <c r="DP55" i="1" s="1"/>
  <c r="AG55" i="1"/>
  <c r="AH55" i="1" s="1"/>
  <c r="AI55" i="1" s="1"/>
  <c r="DV55" i="1"/>
  <c r="DW55" i="1" s="1"/>
  <c r="DX55" i="1"/>
  <c r="DY55" i="1"/>
  <c r="EE55" i="1"/>
  <c r="DZ55" i="1" l="1"/>
  <c r="EA55" i="1" s="1"/>
  <c r="EG55" i="1"/>
  <c r="EH55" i="1" s="1"/>
  <c r="EI55" i="1"/>
  <c r="EJ55" i="1"/>
  <c r="EP55" i="1"/>
  <c r="EK55" i="1" l="1"/>
  <c r="EL55" i="1" s="1"/>
  <c r="ER55" i="1"/>
  <c r="ES55" i="1" s="1"/>
  <c r="ET55" i="1"/>
  <c r="EV55" i="1" s="1"/>
  <c r="EU55" i="1"/>
  <c r="FA55" i="1"/>
  <c r="EW55" i="1" l="1"/>
  <c r="FC55" i="1"/>
  <c r="FD55" i="1" s="1"/>
  <c r="FE55" i="1"/>
  <c r="FG55" i="1" s="1"/>
  <c r="FG56" i="1" s="1"/>
  <c r="FF55" i="1"/>
  <c r="D56" i="1"/>
  <c r="F56" i="1"/>
  <c r="G56" i="1"/>
  <c r="Z56" i="1" s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AD56" i="1"/>
  <c r="AE56" i="1"/>
  <c r="AF56" i="1"/>
  <c r="AG56" i="1"/>
  <c r="AH56" i="1"/>
  <c r="AI56" i="1"/>
  <c r="AN56" i="1"/>
  <c r="AO56" i="1"/>
  <c r="AP56" i="1"/>
  <c r="AT56" i="1"/>
  <c r="AU56" i="1"/>
  <c r="AV56" i="1"/>
  <c r="AW56" i="1"/>
  <c r="AY56" i="1"/>
  <c r="AZ56" i="1"/>
  <c r="BA56" i="1"/>
  <c r="BF56" i="1"/>
  <c r="BG56" i="1"/>
  <c r="BH56" i="1"/>
  <c r="BJ56" i="1"/>
  <c r="BK56" i="1"/>
  <c r="BL56" i="1"/>
  <c r="BQ56" i="1"/>
  <c r="BR56" i="1"/>
  <c r="BS56" i="1"/>
  <c r="BU56" i="1"/>
  <c r="BV56" i="1"/>
  <c r="BW56" i="1"/>
  <c r="CB56" i="1"/>
  <c r="CC56" i="1"/>
  <c r="CD56" i="1"/>
  <c r="CF56" i="1"/>
  <c r="CG56" i="1"/>
  <c r="CH56" i="1"/>
  <c r="CM56" i="1"/>
  <c r="CN56" i="1"/>
  <c r="CO56" i="1"/>
  <c r="CQ56" i="1"/>
  <c r="CR56" i="1"/>
  <c r="CS56" i="1"/>
  <c r="CX56" i="1"/>
  <c r="CY56" i="1"/>
  <c r="CZ56" i="1"/>
  <c r="DB56" i="1"/>
  <c r="DC56" i="1"/>
  <c r="DD56" i="1"/>
  <c r="DI56" i="1"/>
  <c r="DJ56" i="1"/>
  <c r="DK56" i="1"/>
  <c r="DM56" i="1"/>
  <c r="DN56" i="1"/>
  <c r="DO56" i="1"/>
  <c r="DT56" i="1"/>
  <c r="DU56" i="1"/>
  <c r="DV56" i="1"/>
  <c r="DX56" i="1"/>
  <c r="DY56" i="1"/>
  <c r="DZ56" i="1"/>
  <c r="EE56" i="1"/>
  <c r="EF56" i="1"/>
  <c r="EG56" i="1"/>
  <c r="EI56" i="1"/>
  <c r="EJ56" i="1"/>
  <c r="EK56" i="1"/>
  <c r="EP56" i="1"/>
  <c r="EQ56" i="1"/>
  <c r="ER56" i="1"/>
  <c r="ET56" i="1"/>
  <c r="EU56" i="1"/>
  <c r="EV56" i="1"/>
  <c r="FA56" i="1"/>
  <c r="FB56" i="1"/>
  <c r="FF56" i="1"/>
  <c r="E57" i="1"/>
  <c r="F57" i="1"/>
  <c r="G57" i="1"/>
  <c r="AD60" i="1"/>
  <c r="AN60" i="1"/>
  <c r="AU60" i="1"/>
  <c r="AY60" i="1"/>
  <c r="AB61" i="1"/>
  <c r="AC61" i="1"/>
  <c r="AD61" i="1"/>
  <c r="AE61" i="1"/>
  <c r="AF61" i="1"/>
  <c r="AG61" i="1"/>
  <c r="AH61" i="1"/>
  <c r="AL61" i="1"/>
  <c r="AM61" i="1"/>
  <c r="AN61" i="1"/>
  <c r="AO61" i="1"/>
  <c r="AP61" i="1"/>
  <c r="AQ61" i="1"/>
  <c r="AS61" i="1"/>
  <c r="AT61" i="1"/>
  <c r="AU61" i="1"/>
  <c r="AV61" i="1"/>
  <c r="AW61" i="1"/>
  <c r="AX61" i="1"/>
  <c r="AY61" i="1"/>
  <c r="AZ61" i="1"/>
  <c r="BA61" i="1"/>
  <c r="BB61" i="1"/>
  <c r="AB62" i="1"/>
  <c r="AC62" i="1"/>
  <c r="AD62" i="1"/>
  <c r="AE62" i="1"/>
  <c r="AH62" i="1" s="1"/>
  <c r="AF62" i="1"/>
  <c r="AG62" i="1"/>
  <c r="AL62" i="1"/>
  <c r="AM62" i="1"/>
  <c r="AN62" i="1"/>
  <c r="AP62" i="1" s="1"/>
  <c r="AQ62" i="1" s="1"/>
  <c r="AO62" i="1"/>
  <c r="AS62" i="1"/>
  <c r="AT62" i="1"/>
  <c r="AU62" i="1"/>
  <c r="AV62" i="1"/>
  <c r="AY62" i="1"/>
  <c r="AZ62" i="1"/>
  <c r="AB63" i="1"/>
  <c r="AC63" i="1"/>
  <c r="AD63" i="1"/>
  <c r="AE63" i="1"/>
  <c r="AH63" i="1" s="1"/>
  <c r="AF63" i="1"/>
  <c r="AG63" i="1"/>
  <c r="AL63" i="1"/>
  <c r="AM63" i="1"/>
  <c r="AN63" i="1"/>
  <c r="AO63" i="1"/>
  <c r="AO68" i="1" s="1"/>
  <c r="AO70" i="1" s="1"/>
  <c r="AS63" i="1"/>
  <c r="AT63" i="1"/>
  <c r="AU63" i="1"/>
  <c r="AV63" i="1"/>
  <c r="AY63" i="1"/>
  <c r="AZ63" i="1"/>
  <c r="AB64" i="1"/>
  <c r="AC64" i="1"/>
  <c r="AD64" i="1"/>
  <c r="AE64" i="1"/>
  <c r="AF64" i="1"/>
  <c r="AG64" i="1"/>
  <c r="AH64" i="1" s="1"/>
  <c r="AL64" i="1"/>
  <c r="AM64" i="1"/>
  <c r="AN64" i="1"/>
  <c r="AO64" i="1"/>
  <c r="AS64" i="1"/>
  <c r="AT64" i="1"/>
  <c r="AU64" i="1"/>
  <c r="AW64" i="1" s="1"/>
  <c r="AX64" i="1" s="1"/>
  <c r="AV64" i="1"/>
  <c r="AY64" i="1"/>
  <c r="BA64" i="1" s="1"/>
  <c r="BB64" i="1" s="1"/>
  <c r="AZ64" i="1"/>
  <c r="AB65" i="1"/>
  <c r="AC65" i="1"/>
  <c r="AD65" i="1"/>
  <c r="AE65" i="1"/>
  <c r="AF65" i="1"/>
  <c r="AG65" i="1"/>
  <c r="AH65" i="1"/>
  <c r="AL65" i="1"/>
  <c r="AM65" i="1"/>
  <c r="AN65" i="1"/>
  <c r="AO65" i="1"/>
  <c r="AS65" i="1"/>
  <c r="AT65" i="1"/>
  <c r="AU65" i="1"/>
  <c r="AV65" i="1"/>
  <c r="AY65" i="1"/>
  <c r="AZ65" i="1"/>
  <c r="AB66" i="1"/>
  <c r="AC66" i="1"/>
  <c r="AD66" i="1"/>
  <c r="AE66" i="1"/>
  <c r="AH66" i="1" s="1"/>
  <c r="AF66" i="1"/>
  <c r="AG66" i="1"/>
  <c r="AL66" i="1"/>
  <c r="AM66" i="1"/>
  <c r="AN66" i="1"/>
  <c r="AP66" i="1" s="1"/>
  <c r="AQ66" i="1" s="1"/>
  <c r="AO66" i="1"/>
  <c r="AS66" i="1"/>
  <c r="AT66" i="1"/>
  <c r="AU66" i="1"/>
  <c r="AV66" i="1"/>
  <c r="AY66" i="1"/>
  <c r="AZ66" i="1"/>
  <c r="AB67" i="1"/>
  <c r="AC67" i="1"/>
  <c r="AD67" i="1"/>
  <c r="AE67" i="1"/>
  <c r="AH67" i="1" s="1"/>
  <c r="AF67" i="1"/>
  <c r="AG67" i="1"/>
  <c r="AG68" i="1" s="1"/>
  <c r="AG70" i="1" s="1"/>
  <c r="AL67" i="1"/>
  <c r="AM67" i="1"/>
  <c r="AN67" i="1"/>
  <c r="AP67" i="1" s="1"/>
  <c r="AQ67" i="1" s="1"/>
  <c r="AO67" i="1"/>
  <c r="AS67" i="1"/>
  <c r="AT67" i="1"/>
  <c r="AU67" i="1"/>
  <c r="AV67" i="1"/>
  <c r="AY67" i="1"/>
  <c r="AZ67" i="1"/>
  <c r="AD68" i="1"/>
  <c r="AE68" i="1"/>
  <c r="AE70" i="1" s="1"/>
  <c r="AF68" i="1"/>
  <c r="AD69" i="1"/>
  <c r="AE69" i="1"/>
  <c r="AF69" i="1"/>
  <c r="AG69" i="1"/>
  <c r="AH69" i="1"/>
  <c r="AN69" i="1"/>
  <c r="AP69" i="1" s="1"/>
  <c r="AQ69" i="1" s="1"/>
  <c r="AO69" i="1"/>
  <c r="AU69" i="1"/>
  <c r="AW69" i="1" s="1"/>
  <c r="AX69" i="1" s="1"/>
  <c r="AV69" i="1"/>
  <c r="AY69" i="1"/>
  <c r="BA69" i="1" s="1"/>
  <c r="BB69" i="1" s="1"/>
  <c r="AZ69" i="1"/>
  <c r="AD70" i="1"/>
  <c r="AF70" i="1"/>
  <c r="EH56" i="1" l="1"/>
  <c r="DL56" i="1"/>
  <c r="CP56" i="1"/>
  <c r="BT56" i="1"/>
  <c r="AX56" i="1"/>
  <c r="FE56" i="1"/>
  <c r="FH56" i="1" s="1"/>
  <c r="AQ56" i="1"/>
  <c r="AW65" i="1"/>
  <c r="AX65" i="1" s="1"/>
  <c r="AP64" i="1"/>
  <c r="AQ64" i="1" s="1"/>
  <c r="AW63" i="1"/>
  <c r="AX63" i="1" s="1"/>
  <c r="EW56" i="1"/>
  <c r="EA56" i="1"/>
  <c r="DE56" i="1"/>
  <c r="CI56" i="1"/>
  <c r="BM56" i="1"/>
  <c r="BA67" i="1"/>
  <c r="BB67" i="1" s="1"/>
  <c r="BA66" i="1"/>
  <c r="BB66" i="1" s="1"/>
  <c r="FC56" i="1"/>
  <c r="FD56" i="1" s="1"/>
  <c r="AW62" i="1"/>
  <c r="AX62" i="1" s="1"/>
  <c r="AN68" i="1"/>
  <c r="AN70" i="1" s="1"/>
  <c r="BA65" i="1"/>
  <c r="BB65" i="1" s="1"/>
  <c r="BA63" i="1"/>
  <c r="BB63" i="1" s="1"/>
  <c r="BA62" i="1"/>
  <c r="BB62" i="1" s="1"/>
  <c r="AW67" i="1"/>
  <c r="AX67" i="1" s="1"/>
  <c r="AW66" i="1"/>
  <c r="AV68" i="1"/>
  <c r="AV70" i="1" s="1"/>
  <c r="AU68" i="1"/>
  <c r="AU70" i="1" s="1"/>
  <c r="EL56" i="1"/>
  <c r="DP56" i="1"/>
  <c r="CT56" i="1"/>
  <c r="BX56" i="1"/>
  <c r="BB56" i="1"/>
  <c r="ES56" i="1"/>
  <c r="DW56" i="1"/>
  <c r="DA56" i="1"/>
  <c r="CE56" i="1"/>
  <c r="BI56" i="1"/>
  <c r="AZ68" i="1"/>
  <c r="AZ70" i="1" s="1"/>
  <c r="AP65" i="1"/>
  <c r="AQ65" i="1" s="1"/>
  <c r="FH55" i="1"/>
  <c r="FJ55" i="1"/>
  <c r="AY68" i="1"/>
  <c r="AY70" i="1" s="1"/>
  <c r="AP63" i="1"/>
  <c r="AQ63" i="1" s="1"/>
  <c r="AH68" i="1"/>
  <c r="AH70" i="1" s="1"/>
  <c r="FJ56" i="1" l="1"/>
  <c r="AW68" i="1"/>
  <c r="AW70" i="1" s="1"/>
  <c r="AX70" i="1" s="1"/>
  <c r="BA68" i="1"/>
  <c r="BA70" i="1" s="1"/>
  <c r="BB70" i="1" s="1"/>
  <c r="AX66" i="1"/>
  <c r="AP68" i="1"/>
  <c r="AP70" i="1" s="1"/>
  <c r="AQ70" i="1" s="1"/>
  <c r="BB68" i="1" l="1"/>
  <c r="AX68" i="1"/>
  <c r="AQ68" i="1"/>
</calcChain>
</file>

<file path=xl/sharedStrings.xml><?xml version="1.0" encoding="utf-8"?>
<sst xmlns="http://schemas.openxmlformats.org/spreadsheetml/2006/main" count="1156" uniqueCount="106">
  <si>
    <t>NET TOTAL EXPENDITURE</t>
  </si>
  <si>
    <t xml:space="preserve">   Program service fees</t>
  </si>
  <si>
    <t xml:space="preserve">TOTAL EXPENDITURES </t>
  </si>
  <si>
    <t>Balance</t>
  </si>
  <si>
    <t>Delayed start at council direction</t>
  </si>
  <si>
    <t>Program service fees</t>
  </si>
  <si>
    <t>Revenue from program fees:</t>
  </si>
  <si>
    <t>Total Other</t>
  </si>
  <si>
    <t>Permit</t>
  </si>
  <si>
    <t>Background check fee</t>
  </si>
  <si>
    <t>License Fees</t>
  </si>
  <si>
    <t>Emergency training for staff</t>
  </si>
  <si>
    <t>Insurance</t>
  </si>
  <si>
    <t>Other expenses:</t>
  </si>
  <si>
    <t>Total Equipment</t>
  </si>
  <si>
    <t>Refrigerator for temporary food storage</t>
  </si>
  <si>
    <t>8260-19</t>
  </si>
  <si>
    <t>Play equipment</t>
  </si>
  <si>
    <t>8260-18</t>
  </si>
  <si>
    <t>Telephone Equipment</t>
  </si>
  <si>
    <t>8260-17</t>
  </si>
  <si>
    <t>Laser Printer</t>
  </si>
  <si>
    <t>8260-16</t>
  </si>
  <si>
    <t>Computer With Monitor</t>
  </si>
  <si>
    <t>8260-15</t>
  </si>
  <si>
    <t>Office/classroom Desks</t>
  </si>
  <si>
    <t>8260-14</t>
  </si>
  <si>
    <t>Office/classroom Chairs</t>
  </si>
  <si>
    <t>8260-13</t>
  </si>
  <si>
    <t>Crib</t>
  </si>
  <si>
    <t>8260-12</t>
  </si>
  <si>
    <t>Child Size Table and 2 chairs</t>
  </si>
  <si>
    <t>8260-11</t>
  </si>
  <si>
    <t>Equipment</t>
  </si>
  <si>
    <t>Total Facility</t>
  </si>
  <si>
    <t>Electric Service</t>
  </si>
  <si>
    <t>Rent</t>
  </si>
  <si>
    <t>Facility &amp; equipment expenses:</t>
  </si>
  <si>
    <t>Total Miscellaneous</t>
  </si>
  <si>
    <t>Phone and Internet service</t>
  </si>
  <si>
    <t>Toys, Books, and Games</t>
  </si>
  <si>
    <t>Office Supplies</t>
  </si>
  <si>
    <t>Nonpersonnel expenses:</t>
  </si>
  <si>
    <t>Total Contracts</t>
  </si>
  <si>
    <t>7000 - 7500</t>
  </si>
  <si>
    <t>Legal fees</t>
  </si>
  <si>
    <t>Accounting fees</t>
  </si>
  <si>
    <t>Food service</t>
  </si>
  <si>
    <t>Janitorial Service</t>
  </si>
  <si>
    <t xml:space="preserve">Fingerprinting Fee </t>
  </si>
  <si>
    <t>Total Salary and Benefits</t>
  </si>
  <si>
    <t>Total Benefits</t>
  </si>
  <si>
    <t>Other Legally Required</t>
  </si>
  <si>
    <t>HI</t>
  </si>
  <si>
    <t>FICA</t>
  </si>
  <si>
    <t>Health Insurance/Full Time</t>
  </si>
  <si>
    <t>Pension plan contributions/Full Time</t>
  </si>
  <si>
    <t>Benefits</t>
  </si>
  <si>
    <t>Total Salaries</t>
  </si>
  <si>
    <t>7210-20</t>
  </si>
  <si>
    <t>Part Time Half-Shift Teaching Assistants</t>
  </si>
  <si>
    <t>Part Time Half-Shift Teacher</t>
  </si>
  <si>
    <t>Office Assistant</t>
  </si>
  <si>
    <t>Teaching Assistant</t>
  </si>
  <si>
    <t>Teacher</t>
  </si>
  <si>
    <t>Director</t>
  </si>
  <si>
    <t>Salaries &amp; related expenses:</t>
  </si>
  <si>
    <t>Check</t>
  </si>
  <si>
    <t>Percent Variance</t>
  </si>
  <si>
    <t>Variance</t>
  </si>
  <si>
    <t>Actual</t>
  </si>
  <si>
    <t>Budget</t>
  </si>
  <si>
    <t>Label</t>
  </si>
  <si>
    <t>Code</t>
  </si>
  <si>
    <t>Total</t>
  </si>
  <si>
    <t>Q4</t>
  </si>
  <si>
    <t>Q3</t>
  </si>
  <si>
    <t>Q2</t>
  </si>
  <si>
    <t>Q1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</si>
  <si>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</si>
  <si>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</si>
  <si>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</si>
  <si>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</si>
  <si>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</si>
  <si>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</si>
  <si>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</si>
  <si>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</si>
  <si>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</si>
  <si>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September</t>
  </si>
  <si>
    <t>August</t>
  </si>
  <si>
    <t>July</t>
  </si>
  <si>
    <t>Factor</t>
  </si>
  <si>
    <t>Note</t>
  </si>
  <si>
    <t>Operating Plan</t>
  </si>
  <si>
    <t>Adjust-ments</t>
  </si>
  <si>
    <t>Approp-riation</t>
  </si>
  <si>
    <t>Budget FY 2014</t>
  </si>
  <si>
    <t>End of Year</t>
  </si>
  <si>
    <t>YTD</t>
  </si>
  <si>
    <t>Three Quarters</t>
  </si>
  <si>
    <t>First Half</t>
  </si>
  <si>
    <t>Novermber</t>
  </si>
  <si>
    <t>First Quarter</t>
  </si>
  <si>
    <t>Quarterly Plan</t>
  </si>
  <si>
    <t>Monthly Plan</t>
  </si>
  <si>
    <t>Use the drop down menu above to find available figures in 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</si>
</sst>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3" fillId="0" borderId="0"/>
  </cellStyleXfs>
  <cellXfs count="120">
    <xf numFmtId="0" fontId="0" fillId="0" borderId="0" xfId="0"/>
    <xf numFmtId="0" fontId="2" fillId="0" borderId="0" xfId="0" applyFont="1"/>
    <xf numFmtId="10" fontId="2" fillId="0" borderId="1" xfId="3" applyNumberFormat="1" applyFont="1" applyBorder="1"/>
    <xf numFmtId="43" fontId="2" fillId="0" borderId="2" xfId="0" applyNumberFormat="1" applyFont="1" applyBorder="1"/>
    <xf numFmtId="0" fontId="4" fillId="0" borderId="3" xfId="4" applyNumberFormat="1" applyFont="1" applyFill="1" applyBorder="1" applyAlignment="1" applyProtection="1">
      <alignment horizontal="left" vertical="top"/>
    </xf>
    <xf numFmtId="0" fontId="5" fillId="0" borderId="4" xfId="4" applyNumberFormat="1" applyFont="1" applyFill="1" applyBorder="1" applyAlignment="1" applyProtection="1">
      <alignment horizontal="left" vertical="top"/>
    </xf>
    <xf numFmtId="43" fontId="2" fillId="0" borderId="1" xfId="0" applyNumberFormat="1" applyFont="1" applyBorder="1"/>
    <xf numFmtId="43" fontId="2" fillId="0" borderId="5" xfId="0" applyNumberFormat="1" applyFont="1" applyBorder="1"/>
    <xf numFmtId="43" fontId="2" fillId="0" borderId="6" xfId="0" applyNumberFormat="1" applyFont="1" applyBorder="1"/>
    <xf numFmtId="43" fontId="2" fillId="0" borderId="2" xfId="1" applyFont="1" applyBorder="1"/>
    <xf numFmtId="43" fontId="2" fillId="0" borderId="7" xfId="0" applyNumberFormat="1" applyFont="1" applyBorder="1"/>
    <xf numFmtId="0" fontId="5" fillId="0" borderId="1" xfId="5" applyFont="1" applyBorder="1" applyAlignment="1">
      <alignment horizontal="left"/>
    </xf>
    <xf numFmtId="43" fontId="2" fillId="0" borderId="8" xfId="0" applyNumberFormat="1" applyFont="1" applyBorder="1"/>
    <xf numFmtId="43" fontId="2" fillId="0" borderId="9" xfId="0" applyNumberFormat="1" applyFont="1" applyBorder="1"/>
    <xf numFmtId="0" fontId="5" fillId="0" borderId="1" xfId="4" applyNumberFormat="1" applyFont="1" applyFill="1" applyBorder="1" applyAlignment="1" applyProtection="1">
      <alignment horizontal="left" vertical="top"/>
    </xf>
    <xf numFmtId="0" fontId="4" fillId="0" borderId="3" xfId="4" applyNumberFormat="1" applyFont="1" applyFill="1" applyBorder="1" applyAlignment="1" applyProtection="1">
      <alignment vertical="top"/>
    </xf>
    <xf numFmtId="43" fontId="2" fillId="0" borderId="5" xfId="1" applyFont="1" applyBorder="1"/>
    <xf numFmtId="43" fontId="2" fillId="0" borderId="6" xfId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0" xfId="4" applyNumberFormat="1" applyFont="1" applyFill="1" applyBorder="1" applyAlignment="1" applyProtection="1">
      <alignment horizontal="center" vertical="center"/>
    </xf>
    <xf numFmtId="0" fontId="5" fillId="0" borderId="11" xfId="4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/>
    <xf numFmtId="0" fontId="2" fillId="0" borderId="10" xfId="0" applyFont="1" applyBorder="1"/>
    <xf numFmtId="43" fontId="5" fillId="0" borderId="0" xfId="4" applyNumberFormat="1" applyFont="1" applyFill="1" applyBorder="1" applyAlignment="1" applyProtection="1">
      <alignment vertical="center"/>
    </xf>
    <xf numFmtId="0" fontId="0" fillId="0" borderId="1" xfId="0" applyBorder="1"/>
    <xf numFmtId="43" fontId="5" fillId="0" borderId="4" xfId="4" applyNumberFormat="1" applyFont="1" applyFill="1" applyBorder="1" applyAlignment="1" applyProtection="1">
      <alignment vertical="center"/>
    </xf>
    <xf numFmtId="164" fontId="2" fillId="0" borderId="4" xfId="0" applyNumberFormat="1" applyFont="1" applyBorder="1"/>
    <xf numFmtId="164" fontId="5" fillId="0" borderId="12" xfId="4" applyNumberFormat="1" applyFont="1" applyFill="1" applyBorder="1" applyAlignment="1" applyProtection="1">
      <alignment vertical="center"/>
    </xf>
    <xf numFmtId="0" fontId="2" fillId="0" borderId="4" xfId="0" applyFont="1" applyBorder="1"/>
    <xf numFmtId="0" fontId="2" fillId="0" borderId="1" xfId="0" applyFont="1" applyBorder="1"/>
    <xf numFmtId="43" fontId="2" fillId="0" borderId="3" xfId="1" applyFont="1" applyBorder="1"/>
    <xf numFmtId="43" fontId="2" fillId="0" borderId="1" xfId="1" applyFont="1" applyBorder="1"/>
    <xf numFmtId="43" fontId="2" fillId="0" borderId="10" xfId="1" applyFont="1" applyBorder="1"/>
    <xf numFmtId="43" fontId="2" fillId="0" borderId="10" xfId="0" applyNumberFormat="1" applyFont="1" applyBorder="1"/>
    <xf numFmtId="0" fontId="4" fillId="0" borderId="1" xfId="4" applyNumberFormat="1" applyFont="1" applyFill="1" applyBorder="1" applyAlignment="1" applyProtection="1">
      <alignment horizontal="right" vertical="top"/>
    </xf>
    <xf numFmtId="43" fontId="2" fillId="0" borderId="0" xfId="0" applyNumberFormat="1" applyFont="1" applyBorder="1"/>
    <xf numFmtId="0" fontId="4" fillId="0" borderId="1" xfId="4" applyNumberFormat="1" applyFont="1" applyFill="1" applyBorder="1" applyAlignment="1" applyProtection="1">
      <alignment horizontal="left" vertical="top"/>
    </xf>
    <xf numFmtId="164" fontId="5" fillId="0" borderId="4" xfId="4" applyNumberFormat="1" applyFont="1" applyFill="1" applyBorder="1" applyAlignment="1" applyProtection="1">
      <alignment vertical="center"/>
    </xf>
    <xf numFmtId="164" fontId="5" fillId="0" borderId="1" xfId="4" applyNumberFormat="1" applyFont="1" applyFill="1" applyBorder="1" applyAlignment="1" applyProtection="1">
      <alignment vertical="center"/>
    </xf>
    <xf numFmtId="0" fontId="4" fillId="0" borderId="4" xfId="4" applyNumberFormat="1" applyFont="1" applyFill="1" applyBorder="1" applyAlignment="1" applyProtection="1">
      <alignment horizontal="left" vertical="top"/>
    </xf>
    <xf numFmtId="0" fontId="4" fillId="0" borderId="5" xfId="4" applyNumberFormat="1" applyFont="1" applyFill="1" applyBorder="1" applyAlignment="1" applyProtection="1">
      <alignment horizontal="left" vertical="top"/>
    </xf>
    <xf numFmtId="10" fontId="2" fillId="0" borderId="8" xfId="3" applyNumberFormat="1" applyFont="1" applyBorder="1"/>
    <xf numFmtId="43" fontId="2" fillId="0" borderId="0" xfId="1" applyFont="1" applyBorder="1"/>
    <xf numFmtId="43" fontId="2" fillId="0" borderId="8" xfId="1" applyFont="1" applyBorder="1"/>
    <xf numFmtId="43" fontId="2" fillId="0" borderId="13" xfId="1" applyFont="1" applyBorder="1"/>
    <xf numFmtId="43" fontId="2" fillId="0" borderId="13" xfId="0" applyNumberFormat="1" applyFont="1" applyBorder="1"/>
    <xf numFmtId="43" fontId="2" fillId="0" borderId="14" xfId="0" applyNumberFormat="1" applyFont="1" applyBorder="1"/>
    <xf numFmtId="0" fontId="2" fillId="0" borderId="9" xfId="0" applyFont="1" applyBorder="1"/>
    <xf numFmtId="0" fontId="2" fillId="0" borderId="13" xfId="0" applyFont="1" applyBorder="1"/>
    <xf numFmtId="164" fontId="5" fillId="0" borderId="0" xfId="4" applyNumberFormat="1" applyFont="1" applyFill="1" applyBorder="1" applyAlignment="1" applyProtection="1">
      <alignment vertical="center"/>
    </xf>
    <xf numFmtId="0" fontId="4" fillId="0" borderId="8" xfId="4" applyNumberFormat="1" applyFont="1" applyFill="1" applyBorder="1" applyAlignment="1" applyProtection="1">
      <alignment horizontal="left" vertical="top"/>
    </xf>
    <xf numFmtId="164" fontId="5" fillId="0" borderId="5" xfId="4" applyNumberFormat="1" applyFont="1" applyFill="1" applyBorder="1" applyAlignment="1" applyProtection="1">
      <alignment vertical="center"/>
    </xf>
    <xf numFmtId="0" fontId="5" fillId="0" borderId="11" xfId="5" applyFont="1" applyBorder="1" applyAlignment="1">
      <alignment horizontal="left"/>
    </xf>
    <xf numFmtId="0" fontId="5" fillId="0" borderId="0" xfId="4" applyNumberFormat="1" applyFont="1" applyFill="1" applyBorder="1" applyAlignment="1" applyProtection="1">
      <alignment vertical="center"/>
    </xf>
    <xf numFmtId="0" fontId="5" fillId="0" borderId="11" xfId="4" applyNumberFormat="1" applyFont="1" applyFill="1" applyBorder="1" applyAlignment="1" applyProtection="1">
      <alignment vertical="center"/>
    </xf>
    <xf numFmtId="0" fontId="5" fillId="0" borderId="15" xfId="4" applyNumberFormat="1" applyFont="1" applyFill="1" applyBorder="1" applyAlignment="1" applyProtection="1">
      <alignment vertical="center"/>
    </xf>
    <xf numFmtId="0" fontId="4" fillId="0" borderId="11" xfId="4" applyNumberFormat="1" applyFont="1" applyFill="1" applyBorder="1" applyAlignment="1" applyProtection="1">
      <alignment horizontal="left" vertical="top"/>
    </xf>
    <xf numFmtId="164" fontId="4" fillId="0" borderId="0" xfId="2" applyNumberFormat="1" applyFont="1" applyFill="1" applyBorder="1" applyAlignment="1" applyProtection="1">
      <alignment vertical="center"/>
    </xf>
    <xf numFmtId="164" fontId="4" fillId="0" borderId="1" xfId="2" applyNumberFormat="1" applyFont="1" applyFill="1" applyBorder="1" applyAlignment="1" applyProtection="1">
      <alignment vertical="center"/>
    </xf>
    <xf numFmtId="164" fontId="4" fillId="0" borderId="5" xfId="2" applyNumberFormat="1" applyFont="1" applyFill="1" applyBorder="1" applyAlignment="1" applyProtection="1">
      <alignment vertical="center"/>
    </xf>
    <xf numFmtId="0" fontId="4" fillId="0" borderId="1" xfId="4" applyNumberFormat="1" applyFont="1" applyFill="1" applyBorder="1" applyAlignment="1" applyProtection="1">
      <alignment vertical="top"/>
    </xf>
    <xf numFmtId="0" fontId="4" fillId="0" borderId="0" xfId="4" applyNumberFormat="1" applyFont="1" applyFill="1" applyBorder="1" applyAlignment="1" applyProtection="1">
      <alignment horizontal="left" vertical="top"/>
    </xf>
    <xf numFmtId="0" fontId="5" fillId="0" borderId="8" xfId="4" applyNumberFormat="1" applyFont="1" applyFill="1" applyBorder="1" applyAlignment="1" applyProtection="1">
      <alignment horizontal="left" vertical="top"/>
    </xf>
    <xf numFmtId="43" fontId="2" fillId="0" borderId="14" xfId="1" applyFont="1" applyBorder="1"/>
    <xf numFmtId="43" fontId="2" fillId="0" borderId="9" xfId="1" applyFont="1" applyBorder="1"/>
    <xf numFmtId="43" fontId="2" fillId="0" borderId="7" xfId="1" applyFont="1" applyBorder="1"/>
    <xf numFmtId="43" fontId="0" fillId="0" borderId="0" xfId="1" applyFont="1"/>
    <xf numFmtId="0" fontId="4" fillId="0" borderId="8" xfId="4" applyNumberFormat="1" applyFont="1" applyFill="1" applyBorder="1" applyAlignment="1" applyProtection="1">
      <alignment horizontal="right" vertical="top"/>
    </xf>
    <xf numFmtId="164" fontId="4" fillId="0" borderId="0" xfId="1" applyNumberFormat="1" applyFont="1" applyFill="1" applyBorder="1" applyAlignment="1" applyProtection="1">
      <alignment vertical="center"/>
    </xf>
    <xf numFmtId="164" fontId="4" fillId="0" borderId="8" xfId="1" applyNumberFormat="1" applyFont="1" applyFill="1" applyBorder="1" applyAlignment="1" applyProtection="1">
      <alignment vertical="center"/>
    </xf>
    <xf numFmtId="164" fontId="4" fillId="0" borderId="14" xfId="1" applyNumberFormat="1" applyFont="1" applyFill="1" applyBorder="1" applyAlignment="1" applyProtection="1">
      <alignment vertical="center"/>
    </xf>
    <xf numFmtId="0" fontId="4" fillId="2" borderId="0" xfId="4" applyNumberFormat="1" applyFont="1" applyFill="1" applyBorder="1" applyAlignment="1" applyProtection="1">
      <alignment horizontal="left" vertical="top"/>
    </xf>
    <xf numFmtId="0" fontId="5" fillId="0" borderId="8" xfId="5" applyFont="1" applyBorder="1" applyAlignment="1">
      <alignment horizontal="left"/>
    </xf>
    <xf numFmtId="0" fontId="4" fillId="2" borderId="8" xfId="4" applyNumberFormat="1" applyFont="1" applyFill="1" applyBorder="1" applyAlignment="1" applyProtection="1">
      <alignment horizontal="right" vertical="top"/>
    </xf>
    <xf numFmtId="0" fontId="4" fillId="2" borderId="8" xfId="4" applyNumberFormat="1" applyFont="1" applyFill="1" applyBorder="1" applyAlignment="1" applyProtection="1">
      <alignment horizontal="left" vertical="top"/>
    </xf>
    <xf numFmtId="0" fontId="5" fillId="0" borderId="3" xfId="5" applyFont="1" applyBorder="1"/>
    <xf numFmtId="0" fontId="5" fillId="0" borderId="1" xfId="5" applyFont="1" applyBorder="1" applyAlignment="1">
      <alignment horizontal="right"/>
    </xf>
    <xf numFmtId="164" fontId="4" fillId="0" borderId="0" xfId="4" applyNumberFormat="1" applyFont="1" applyFill="1" applyBorder="1" applyAlignment="1" applyProtection="1">
      <alignment vertical="center"/>
    </xf>
    <xf numFmtId="0" fontId="5" fillId="0" borderId="1" xfId="5" applyFont="1" applyBorder="1"/>
    <xf numFmtId="164" fontId="4" fillId="0" borderId="1" xfId="4" applyNumberFormat="1" applyFont="1" applyFill="1" applyBorder="1" applyAlignment="1" applyProtection="1">
      <alignment vertical="center"/>
    </xf>
    <xf numFmtId="164" fontId="4" fillId="0" borderId="5" xfId="4" applyNumberFormat="1" applyFont="1" applyFill="1" applyBorder="1" applyAlignment="1" applyProtection="1">
      <alignment vertical="center"/>
    </xf>
    <xf numFmtId="0" fontId="5" fillId="0" borderId="0" xfId="5" applyFont="1" applyBorder="1"/>
    <xf numFmtId="0" fontId="5" fillId="0" borderId="8" xfId="5" applyFont="1" applyBorder="1" applyAlignment="1">
      <alignment horizontal="right"/>
    </xf>
    <xf numFmtId="0" fontId="5" fillId="0" borderId="8" xfId="5" applyFont="1" applyBorder="1"/>
    <xf numFmtId="0" fontId="4" fillId="0" borderId="0" xfId="4" applyNumberFormat="1" applyFont="1" applyFill="1" applyBorder="1" applyAlignment="1" applyProtection="1">
      <alignment vertical="top"/>
    </xf>
    <xf numFmtId="0" fontId="4" fillId="0" borderId="8" xfId="4" applyNumberFormat="1" applyFont="1" applyFill="1" applyBorder="1" applyAlignment="1" applyProtection="1">
      <alignment vertical="top"/>
    </xf>
    <xf numFmtId="165" fontId="5" fillId="0" borderId="8" xfId="3" applyNumberFormat="1" applyFont="1" applyBorder="1" applyAlignment="1">
      <alignment horizontal="right"/>
    </xf>
    <xf numFmtId="165" fontId="2" fillId="0" borderId="8" xfId="0" applyNumberFormat="1" applyFont="1" applyBorder="1"/>
    <xf numFmtId="0" fontId="5" fillId="0" borderId="16" xfId="5" applyFont="1" applyBorder="1"/>
    <xf numFmtId="165" fontId="5" fillId="0" borderId="11" xfId="3" applyNumberFormat="1" applyFont="1" applyBorder="1" applyAlignment="1">
      <alignment horizontal="right"/>
    </xf>
    <xf numFmtId="164" fontId="4" fillId="0" borderId="11" xfId="1" applyNumberFormat="1" applyFont="1" applyFill="1" applyBorder="1" applyAlignment="1" applyProtection="1">
      <alignment vertical="center"/>
    </xf>
    <xf numFmtId="164" fontId="4" fillId="0" borderId="15" xfId="1" applyNumberFormat="1" applyFont="1" applyFill="1" applyBorder="1" applyAlignment="1" applyProtection="1">
      <alignment vertical="center"/>
    </xf>
    <xf numFmtId="164" fontId="4" fillId="0" borderId="1" xfId="1" applyNumberFormat="1" applyFont="1" applyFill="1" applyBorder="1" applyAlignment="1" applyProtection="1">
      <alignment vertical="center"/>
    </xf>
    <xf numFmtId="164" fontId="4" fillId="0" borderId="5" xfId="1" applyNumberFormat="1" applyFont="1" applyFill="1" applyBorder="1" applyAlignment="1" applyProtection="1">
      <alignment vertical="center"/>
    </xf>
    <xf numFmtId="43" fontId="2" fillId="0" borderId="11" xfId="1" applyFont="1" applyBorder="1"/>
    <xf numFmtId="0" fontId="0" fillId="0" borderId="3" xfId="0" applyBorder="1"/>
    <xf numFmtId="0" fontId="2" fillId="0" borderId="6" xfId="0" applyFont="1" applyBorder="1"/>
    <xf numFmtId="0" fontId="2" fillId="0" borderId="2" xfId="0" applyFont="1" applyBorder="1"/>
    <xf numFmtId="0" fontId="5" fillId="0" borderId="10" xfId="5" applyFon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" xfId="4" applyNumberFormat="1" applyFont="1" applyFill="1" applyBorder="1" applyAlignment="1" applyProtection="1">
      <alignment horizontal="right" vertical="center"/>
    </xf>
    <xf numFmtId="0" fontId="4" fillId="0" borderId="0" xfId="4" applyNumberFormat="1" applyFont="1" applyFill="1" applyBorder="1" applyAlignment="1" applyProtection="1">
      <alignment horizontal="center" vertical="center" wrapText="1"/>
    </xf>
    <xf numFmtId="0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5" xfId="4" applyNumberFormat="1" applyFont="1" applyFill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3" borderId="0" xfId="0" applyFill="1"/>
    <xf numFmtId="0" fontId="3" fillId="0" borderId="0" xfId="5"/>
  </cellXfs>
  <cellStyles count="6">
    <cellStyle name="Comma" xfId="1" builtinId="3"/>
    <cellStyle name="Currency" xfId="2" builtinId="4"/>
    <cellStyle name="Normal" xfId="0" builtinId="0"/>
    <cellStyle name="Normal 2" xfId="4"/>
    <cellStyle name="Normal 3" xfId="5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In%20Process/BT2e_Dan/Essential%20Spreadsheets/Suppporting%20Mate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"/>
      <sheetName val="Cost"/>
      <sheetName val="Summary Chart"/>
      <sheetName val="Perf"/>
      <sheetName val="miniworksheets"/>
      <sheetName val="Resources"/>
      <sheetName val="pages 1-6"/>
      <sheetName val="page 7"/>
      <sheetName val="A-122"/>
      <sheetName val="OperatingBudget"/>
      <sheetName val="Cost (cutback)"/>
    </sheetNames>
    <sheetDataSet>
      <sheetData sheetId="0"/>
      <sheetData sheetId="1">
        <row r="6">
          <cell r="K6">
            <v>40000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P9">
            <v>5685.625</v>
          </cell>
        </row>
        <row r="10">
          <cell r="P10">
            <v>4266.666666666667</v>
          </cell>
        </row>
        <row r="11">
          <cell r="M11">
            <v>9.35</v>
          </cell>
        </row>
        <row r="15">
          <cell r="P15">
            <v>1705.6875</v>
          </cell>
        </row>
        <row r="17">
          <cell r="P17">
            <v>853.33333333333337</v>
          </cell>
        </row>
        <row r="18">
          <cell r="N18">
            <v>16513.150000000001</v>
          </cell>
        </row>
        <row r="19">
          <cell r="N19">
            <v>12391.97</v>
          </cell>
        </row>
        <row r="20">
          <cell r="N20">
            <v>0</v>
          </cell>
        </row>
        <row r="21">
          <cell r="N21">
            <v>8256.57</v>
          </cell>
        </row>
        <row r="22">
          <cell r="N22">
            <v>6195.99</v>
          </cell>
        </row>
        <row r="25">
          <cell r="N25">
            <v>2601.46</v>
          </cell>
        </row>
        <row r="26">
          <cell r="N26">
            <v>14521.84</v>
          </cell>
        </row>
        <row r="27">
          <cell r="N27">
            <v>2688.17</v>
          </cell>
        </row>
        <row r="28">
          <cell r="N28">
            <v>628.69000000000005</v>
          </cell>
        </row>
        <row r="29">
          <cell r="N29">
            <v>867.16</v>
          </cell>
        </row>
        <row r="34">
          <cell r="E34">
            <v>2420</v>
          </cell>
        </row>
        <row r="38">
          <cell r="N38">
            <v>24895.600000000006</v>
          </cell>
        </row>
        <row r="83">
          <cell r="E83">
            <v>2860</v>
          </cell>
        </row>
        <row r="87">
          <cell r="E87">
            <v>2200</v>
          </cell>
        </row>
        <row r="93">
          <cell r="N93">
            <v>22500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19"/>
  </cols>
  <sheetData>
    <row r="1" spans="1:1" x14ac:dyDescent="0.2">
      <c r="A1" s="119" t="s">
        <v>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70"/>
  <sheetViews>
    <sheetView zoomScaleNormal="100" workbookViewId="0">
      <pane xSplit="3" ySplit="3" topLeftCell="AU39" activePane="bottomRight" state="frozen"/>
      <selection pane="topRight" activeCell="D1" sqref="D1"/>
      <selection pane="bottomLeft" activeCell="A3" sqref="A3"/>
      <selection pane="bottomRight" activeCell="BD2" sqref="BD2:BM56"/>
    </sheetView>
  </sheetViews>
  <sheetFormatPr defaultRowHeight="15" x14ac:dyDescent="0.25"/>
  <cols>
    <col min="1" max="1" width="10.7109375" bestFit="1" customWidth="1"/>
    <col min="2" max="2" width="36.85546875" bestFit="1" customWidth="1"/>
    <col min="3" max="3" width="6.7109375" bestFit="1" customWidth="1"/>
    <col min="4" max="4" width="9" bestFit="1" customWidth="1"/>
    <col min="5" max="5" width="8.7109375" bestFit="1" customWidth="1"/>
    <col min="6" max="6" width="11.28515625" bestFit="1" customWidth="1"/>
    <col min="7" max="7" width="11.5703125" bestFit="1" customWidth="1"/>
    <col min="8" max="8" width="30.7109375" bestFit="1" customWidth="1"/>
    <col min="9" max="9" width="2.5703125" customWidth="1"/>
    <col min="10" max="10" width="10.7109375" bestFit="1" customWidth="1"/>
    <col min="11" max="11" width="36.85546875" bestFit="1" customWidth="1"/>
    <col min="12" max="12" width="8.5703125" bestFit="1" customWidth="1"/>
    <col min="13" max="14" width="10.5703125" style="1" bestFit="1" customWidth="1"/>
    <col min="15" max="15" width="10.85546875" style="1" bestFit="1" customWidth="1"/>
    <col min="16" max="24" width="10.5703125" style="1" bestFit="1" customWidth="1"/>
    <col min="25" max="25" width="11.5703125" bestFit="1" customWidth="1"/>
    <col min="26" max="26" width="6.28515625" bestFit="1" customWidth="1"/>
    <col min="28" max="28" width="10.7109375" bestFit="1" customWidth="1"/>
    <col min="29" max="29" width="36.85546875" bestFit="1" customWidth="1"/>
    <col min="30" max="34" width="11.5703125" bestFit="1" customWidth="1"/>
    <col min="35" max="35" width="6.28515625" bestFit="1" customWidth="1"/>
    <col min="37" max="37" width="3" bestFit="1" customWidth="1"/>
    <col min="38" max="38" width="10.7109375" bestFit="1" customWidth="1"/>
    <col min="39" max="39" width="36.85546875" bestFit="1" customWidth="1"/>
    <col min="40" max="41" width="10.5703125" bestFit="1" customWidth="1"/>
    <col min="42" max="42" width="11.28515625" bestFit="1" customWidth="1"/>
    <col min="43" max="43" width="8.85546875" bestFit="1" customWidth="1"/>
    <col min="45" max="45" width="10.7109375" bestFit="1" customWidth="1"/>
    <col min="46" max="46" width="36.85546875" bestFit="1" customWidth="1"/>
    <col min="47" max="49" width="10.5703125" bestFit="1" customWidth="1"/>
    <col min="50" max="50" width="8.7109375" bestFit="1" customWidth="1"/>
    <col min="51" max="52" width="10.5703125" bestFit="1" customWidth="1"/>
    <col min="53" max="53" width="9.5703125" bestFit="1" customWidth="1"/>
    <col min="54" max="54" width="8.85546875" bestFit="1" customWidth="1"/>
    <col min="55" max="55" width="3" customWidth="1"/>
    <col min="56" max="56" width="10.7109375" bestFit="1" customWidth="1"/>
    <col min="57" max="57" width="36.85546875" bestFit="1" customWidth="1"/>
    <col min="58" max="59" width="10.5703125" bestFit="1" customWidth="1"/>
    <col min="60" max="60" width="10.28515625" bestFit="1" customWidth="1"/>
    <col min="61" max="61" width="8.85546875" bestFit="1" customWidth="1"/>
    <col min="62" max="63" width="11.5703125" bestFit="1" customWidth="1"/>
    <col min="64" max="64" width="10.28515625" bestFit="1" customWidth="1"/>
    <col min="65" max="65" width="8.85546875" bestFit="1" customWidth="1"/>
    <col min="66" max="66" width="4.7109375" customWidth="1"/>
    <col min="67" max="67" width="10.7109375" hidden="1" customWidth="1"/>
    <col min="68" max="68" width="36.85546875" hidden="1" customWidth="1"/>
    <col min="69" max="69" width="10.5703125" hidden="1" customWidth="1"/>
    <col min="70" max="70" width="6.5703125" hidden="1" customWidth="1"/>
    <col min="71" max="71" width="11.28515625" hidden="1" customWidth="1"/>
    <col min="72" max="72" width="8.85546875" hidden="1" customWidth="1"/>
    <col min="73" max="74" width="11.5703125" hidden="1" customWidth="1"/>
    <col min="75" max="75" width="10.5703125" hidden="1" customWidth="1"/>
    <col min="76" max="76" width="8.7109375" hidden="1" customWidth="1"/>
    <col min="77" max="77" width="5.28515625" hidden="1" customWidth="1"/>
    <col min="78" max="78" width="10.7109375" hidden="1" customWidth="1"/>
    <col min="79" max="79" width="36.85546875" hidden="1" customWidth="1"/>
    <col min="80" max="80" width="10.5703125" hidden="1" customWidth="1"/>
    <col min="81" max="81" width="6.5703125" hidden="1" customWidth="1"/>
    <col min="82" max="82" width="11.28515625" hidden="1" customWidth="1"/>
    <col min="83" max="83" width="8.85546875" hidden="1" customWidth="1"/>
    <col min="84" max="86" width="11.5703125" hidden="1" customWidth="1"/>
    <col min="87" max="87" width="8.7109375" hidden="1" customWidth="1"/>
    <col min="88" max="88" width="3.42578125" style="1" hidden="1" customWidth="1"/>
    <col min="89" max="89" width="10.7109375" style="1" hidden="1" customWidth="1"/>
    <col min="90" max="90" width="36.85546875" style="1" hidden="1" customWidth="1"/>
    <col min="91" max="91" width="10.5703125" style="1" hidden="1" customWidth="1"/>
    <col min="92" max="92" width="6.5703125" style="1" hidden="1" customWidth="1"/>
    <col min="93" max="93" width="11.28515625" style="1" hidden="1" customWidth="1"/>
    <col min="94" max="94" width="8.85546875" style="1" hidden="1" customWidth="1"/>
    <col min="95" max="97" width="11.5703125" style="1" hidden="1" customWidth="1"/>
    <col min="98" max="98" width="8.7109375" style="1" hidden="1" customWidth="1"/>
    <col min="99" max="99" width="11.5703125" hidden="1" customWidth="1"/>
    <col min="100" max="100" width="10.7109375" style="1" hidden="1" customWidth="1"/>
    <col min="101" max="101" width="36.85546875" style="1" hidden="1" customWidth="1"/>
    <col min="102" max="102" width="10.5703125" style="1" hidden="1" customWidth="1"/>
    <col min="103" max="103" width="6.5703125" style="1" hidden="1" customWidth="1"/>
    <col min="104" max="104" width="11.28515625" style="1" hidden="1" customWidth="1"/>
    <col min="105" max="105" width="8.85546875" style="1" hidden="1" customWidth="1"/>
    <col min="106" max="108" width="11.5703125" style="1" hidden="1" customWidth="1"/>
    <col min="109" max="109" width="8.7109375" style="1" hidden="1" customWidth="1"/>
    <col min="110" max="110" width="0" hidden="1" customWidth="1"/>
    <col min="111" max="111" width="10.7109375" style="1" hidden="1" customWidth="1"/>
    <col min="112" max="112" width="36.85546875" style="1" hidden="1" customWidth="1"/>
    <col min="113" max="113" width="10.5703125" style="1" hidden="1" customWidth="1"/>
    <col min="114" max="114" width="6.5703125" style="1" hidden="1" customWidth="1"/>
    <col min="115" max="115" width="11.28515625" style="1" hidden="1" customWidth="1"/>
    <col min="116" max="116" width="8.85546875" style="1" hidden="1" customWidth="1"/>
    <col min="117" max="119" width="11.5703125" style="1" hidden="1" customWidth="1"/>
    <col min="120" max="120" width="8.7109375" style="1" hidden="1" customWidth="1"/>
    <col min="121" max="121" width="0" hidden="1" customWidth="1"/>
    <col min="122" max="122" width="10.7109375" style="1" hidden="1" customWidth="1"/>
    <col min="123" max="123" width="36.85546875" style="1" hidden="1" customWidth="1"/>
    <col min="124" max="124" width="10.5703125" style="1" hidden="1" customWidth="1"/>
    <col min="125" max="125" width="6.5703125" style="1" hidden="1" customWidth="1"/>
    <col min="126" max="126" width="11.28515625" style="1" hidden="1" customWidth="1"/>
    <col min="127" max="127" width="8.85546875" style="1" hidden="1" customWidth="1"/>
    <col min="128" max="130" width="11.5703125" style="1" hidden="1" customWidth="1"/>
    <col min="131" max="131" width="8.7109375" style="1" hidden="1" customWidth="1"/>
    <col min="132" max="132" width="0" hidden="1" customWidth="1"/>
    <col min="133" max="133" width="10.7109375" style="1" hidden="1" customWidth="1"/>
    <col min="134" max="134" width="36.85546875" style="1" hidden="1" customWidth="1"/>
    <col min="135" max="135" width="10.5703125" style="1" hidden="1" customWidth="1"/>
    <col min="136" max="136" width="6.5703125" style="1" hidden="1" customWidth="1"/>
    <col min="137" max="137" width="11.28515625" style="1" hidden="1" customWidth="1"/>
    <col min="138" max="138" width="8.85546875" style="1" hidden="1" customWidth="1"/>
    <col min="139" max="141" width="11.5703125" style="1" hidden="1" customWidth="1"/>
    <col min="142" max="142" width="8.7109375" style="1" hidden="1" customWidth="1"/>
    <col min="143" max="143" width="0" hidden="1" customWidth="1"/>
    <col min="144" max="144" width="10.7109375" style="1" hidden="1" customWidth="1"/>
    <col min="145" max="145" width="36.85546875" style="1" hidden="1" customWidth="1"/>
    <col min="146" max="146" width="10.5703125" style="1" hidden="1" customWidth="1"/>
    <col min="147" max="147" width="6.5703125" style="1" hidden="1" customWidth="1"/>
    <col min="148" max="148" width="11.28515625" style="1" hidden="1" customWidth="1"/>
    <col min="149" max="149" width="8.85546875" style="1" hidden="1" customWidth="1"/>
    <col min="150" max="152" width="11.5703125" style="1" hidden="1" customWidth="1"/>
    <col min="153" max="153" width="8.7109375" style="1" hidden="1" customWidth="1"/>
    <col min="154" max="154" width="0" hidden="1" customWidth="1"/>
    <col min="155" max="155" width="10.7109375" style="1" hidden="1" customWidth="1"/>
    <col min="156" max="156" width="36.85546875" style="1" hidden="1" customWidth="1"/>
    <col min="157" max="157" width="10.5703125" style="1" hidden="1" customWidth="1"/>
    <col min="158" max="158" width="6.5703125" style="1" hidden="1" customWidth="1"/>
    <col min="159" max="159" width="11.28515625" style="1" hidden="1" customWidth="1"/>
    <col min="160" max="160" width="8.85546875" style="1" hidden="1" customWidth="1"/>
    <col min="161" max="163" width="11.5703125" style="1" hidden="1" customWidth="1"/>
    <col min="164" max="164" width="8.7109375" style="1" hidden="1" customWidth="1"/>
    <col min="166" max="166" width="6.28515625" bestFit="1" customWidth="1"/>
  </cols>
  <sheetData>
    <row r="1" spans="1:166" ht="15.75" thickBot="1" x14ac:dyDescent="0.3">
      <c r="AN1" s="118" t="str">
        <f ca="1">CHAR(CELL("col",M3)+64)</f>
        <v>M</v>
      </c>
      <c r="AU1" s="118" t="str">
        <f ca="1">CHAR(CELL("col",N3)+64)</f>
        <v>N</v>
      </c>
      <c r="BF1" s="118" t="str">
        <f ca="1">CHAR(CELL("col",O3)+64)</f>
        <v>O</v>
      </c>
      <c r="BQ1" s="118" t="str">
        <f ca="1">CHAR(CELL("col",P3)+64)</f>
        <v>P</v>
      </c>
      <c r="CB1" s="118" t="str">
        <f ca="1">CHAR(CELL("col",Q3)+64)</f>
        <v>Q</v>
      </c>
      <c r="CM1" s="118" t="str">
        <f ca="1">CHAR(CELL("col",R3)+64)</f>
        <v>R</v>
      </c>
      <c r="CX1" s="118" t="str">
        <f ca="1">CHAR(CELL("col",S3)+64)</f>
        <v>S</v>
      </c>
      <c r="CY1"/>
      <c r="DI1" s="118" t="str">
        <f ca="1">CHAR(CELL("col",T3)+64)</f>
        <v>T</v>
      </c>
      <c r="DJ1"/>
      <c r="DT1" s="118" t="str">
        <f ca="1">CHAR(CELL("col",U3)+64)</f>
        <v>U</v>
      </c>
      <c r="DU1"/>
      <c r="EE1" s="118" t="str">
        <f ca="1">CHAR(CELL("col",V3)+64)</f>
        <v>V</v>
      </c>
      <c r="EF1"/>
      <c r="EP1" s="118" t="str">
        <f ca="1">CHAR(CELL("col",W3)+64)</f>
        <v>W</v>
      </c>
      <c r="EQ1"/>
      <c r="FA1" s="118" t="str">
        <f ca="1">CHAR(CELL("col",X3)+64)</f>
        <v>X</v>
      </c>
      <c r="FB1"/>
    </row>
    <row r="2" spans="1:166" s="1" customFormat="1" ht="15.75" thickBot="1" x14ac:dyDescent="0.3">
      <c r="J2" s="35"/>
      <c r="K2" s="28"/>
      <c r="L2" s="27"/>
      <c r="M2" s="117" t="s">
        <v>104</v>
      </c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5"/>
      <c r="AD2" s="26" t="s">
        <v>103</v>
      </c>
      <c r="AE2" s="25"/>
      <c r="AF2" s="25"/>
      <c r="AG2" s="25"/>
      <c r="AH2" s="25"/>
      <c r="AI2" s="24"/>
      <c r="AL2" s="28"/>
      <c r="AM2" s="27"/>
      <c r="AN2" s="26" t="s">
        <v>90</v>
      </c>
      <c r="AO2" s="25"/>
      <c r="AP2" s="25"/>
      <c r="AQ2" s="24"/>
      <c r="AU2" s="26" t="s">
        <v>89</v>
      </c>
      <c r="AV2" s="25"/>
      <c r="AW2" s="25"/>
      <c r="AX2" s="24"/>
      <c r="AY2" s="26" t="s">
        <v>98</v>
      </c>
      <c r="AZ2" s="25"/>
      <c r="BA2" s="25"/>
      <c r="BB2" s="24"/>
      <c r="BD2" s="28"/>
      <c r="BE2" s="27"/>
      <c r="BF2" s="26" t="s">
        <v>88</v>
      </c>
      <c r="BG2" s="25"/>
      <c r="BH2" s="25"/>
      <c r="BI2" s="24"/>
      <c r="BJ2" s="26" t="s">
        <v>102</v>
      </c>
      <c r="BK2" s="25"/>
      <c r="BL2" s="25"/>
      <c r="BM2" s="24"/>
      <c r="BQ2" s="26" t="s">
        <v>87</v>
      </c>
      <c r="BR2" s="25"/>
      <c r="BS2" s="25"/>
      <c r="BT2" s="24"/>
      <c r="BU2" s="26" t="s">
        <v>98</v>
      </c>
      <c r="BV2" s="25"/>
      <c r="BW2" s="25"/>
      <c r="BX2" s="24"/>
      <c r="CB2" s="26" t="s">
        <v>101</v>
      </c>
      <c r="CC2" s="25"/>
      <c r="CD2" s="25"/>
      <c r="CE2" s="24"/>
      <c r="CF2" s="26" t="s">
        <v>98</v>
      </c>
      <c r="CG2" s="25"/>
      <c r="CH2" s="25"/>
      <c r="CI2" s="24"/>
      <c r="CM2" s="26" t="s">
        <v>85</v>
      </c>
      <c r="CN2" s="25"/>
      <c r="CO2" s="25"/>
      <c r="CP2" s="24"/>
      <c r="CQ2" s="26" t="s">
        <v>100</v>
      </c>
      <c r="CR2" s="25"/>
      <c r="CS2" s="25"/>
      <c r="CT2" s="24"/>
      <c r="CX2" s="26" t="s">
        <v>84</v>
      </c>
      <c r="CY2" s="25"/>
      <c r="CZ2" s="25"/>
      <c r="DA2" s="24"/>
      <c r="DB2" s="26" t="s">
        <v>98</v>
      </c>
      <c r="DC2" s="25"/>
      <c r="DD2" s="25"/>
      <c r="DE2" s="24"/>
      <c r="DI2" s="26" t="s">
        <v>83</v>
      </c>
      <c r="DJ2" s="25"/>
      <c r="DK2" s="25"/>
      <c r="DL2" s="24"/>
      <c r="DM2" s="26" t="s">
        <v>98</v>
      </c>
      <c r="DN2" s="25"/>
      <c r="DO2" s="25"/>
      <c r="DP2" s="24"/>
      <c r="DT2" s="26" t="s">
        <v>82</v>
      </c>
      <c r="DU2" s="25"/>
      <c r="DV2" s="25"/>
      <c r="DW2" s="24"/>
      <c r="DX2" s="26" t="s">
        <v>99</v>
      </c>
      <c r="DY2" s="25"/>
      <c r="DZ2" s="25"/>
      <c r="EA2" s="24"/>
      <c r="EE2" s="26" t="s">
        <v>81</v>
      </c>
      <c r="EF2" s="25"/>
      <c r="EG2" s="25"/>
      <c r="EH2" s="24"/>
      <c r="EI2" s="26" t="s">
        <v>98</v>
      </c>
      <c r="EJ2" s="25"/>
      <c r="EK2" s="25"/>
      <c r="EL2" s="24"/>
      <c r="EP2" s="26" t="s">
        <v>80</v>
      </c>
      <c r="EQ2" s="25"/>
      <c r="ER2" s="25"/>
      <c r="ES2" s="24"/>
      <c r="ET2" s="26" t="s">
        <v>98</v>
      </c>
      <c r="EU2" s="25"/>
      <c r="EV2" s="25"/>
      <c r="EW2" s="24"/>
      <c r="FA2" s="26" t="s">
        <v>79</v>
      </c>
      <c r="FB2" s="25"/>
      <c r="FC2" s="25"/>
      <c r="FD2" s="24"/>
      <c r="FE2" s="26" t="s">
        <v>97</v>
      </c>
      <c r="FF2" s="25"/>
      <c r="FG2" s="25"/>
      <c r="FH2" s="24"/>
    </row>
    <row r="3" spans="1:166" s="105" customFormat="1" ht="30.75" thickBot="1" x14ac:dyDescent="0.3">
      <c r="A3" s="23" t="s">
        <v>73</v>
      </c>
      <c r="B3" s="22" t="s">
        <v>72</v>
      </c>
      <c r="C3" s="20" t="s">
        <v>91</v>
      </c>
      <c r="D3" s="114" t="s">
        <v>96</v>
      </c>
      <c r="E3" s="113" t="s">
        <v>95</v>
      </c>
      <c r="F3" s="113" t="s">
        <v>94</v>
      </c>
      <c r="G3" s="113" t="s">
        <v>93</v>
      </c>
      <c r="H3" s="20" t="s">
        <v>92</v>
      </c>
      <c r="I3" s="112"/>
      <c r="J3" s="23" t="s">
        <v>73</v>
      </c>
      <c r="K3" s="22" t="s">
        <v>72</v>
      </c>
      <c r="L3" s="111" t="s">
        <v>91</v>
      </c>
      <c r="M3" s="21" t="s">
        <v>90</v>
      </c>
      <c r="N3" s="21" t="s">
        <v>89</v>
      </c>
      <c r="O3" s="21" t="s">
        <v>88</v>
      </c>
      <c r="P3" s="21" t="s">
        <v>87</v>
      </c>
      <c r="Q3" s="21" t="s">
        <v>86</v>
      </c>
      <c r="R3" s="21" t="s">
        <v>85</v>
      </c>
      <c r="S3" s="21" t="s">
        <v>84</v>
      </c>
      <c r="T3" s="21" t="s">
        <v>83</v>
      </c>
      <c r="U3" s="21" t="s">
        <v>82</v>
      </c>
      <c r="V3" s="21" t="s">
        <v>81</v>
      </c>
      <c r="W3" s="21" t="s">
        <v>80</v>
      </c>
      <c r="X3" s="21" t="s">
        <v>79</v>
      </c>
      <c r="Y3" s="110" t="s">
        <v>74</v>
      </c>
      <c r="Z3" s="21" t="s">
        <v>67</v>
      </c>
      <c r="AB3" s="23" t="s">
        <v>73</v>
      </c>
      <c r="AC3" s="22" t="s">
        <v>72</v>
      </c>
      <c r="AD3" s="21" t="s">
        <v>78</v>
      </c>
      <c r="AE3" s="21" t="s">
        <v>77</v>
      </c>
      <c r="AF3" s="21" t="s">
        <v>76</v>
      </c>
      <c r="AG3" s="21" t="s">
        <v>75</v>
      </c>
      <c r="AH3" s="110" t="s">
        <v>74</v>
      </c>
      <c r="AI3" s="21" t="s">
        <v>67</v>
      </c>
      <c r="AL3" s="23" t="s">
        <v>73</v>
      </c>
      <c r="AM3" s="20" t="s">
        <v>72</v>
      </c>
      <c r="AN3" s="108" t="s">
        <v>71</v>
      </c>
      <c r="AO3" s="18" t="s">
        <v>70</v>
      </c>
      <c r="AP3" s="107" t="s">
        <v>69</v>
      </c>
      <c r="AQ3" s="18" t="s">
        <v>68</v>
      </c>
      <c r="AS3" s="23" t="s">
        <v>73</v>
      </c>
      <c r="AT3" s="22" t="s">
        <v>72</v>
      </c>
      <c r="AU3" s="18" t="s">
        <v>71</v>
      </c>
      <c r="AV3" s="18" t="s">
        <v>70</v>
      </c>
      <c r="AW3" s="107" t="s">
        <v>69</v>
      </c>
      <c r="AX3" s="18" t="s">
        <v>68</v>
      </c>
      <c r="AY3" s="108" t="s">
        <v>71</v>
      </c>
      <c r="AZ3" s="18" t="s">
        <v>70</v>
      </c>
      <c r="BA3" s="107" t="s">
        <v>69</v>
      </c>
      <c r="BB3" s="18" t="s">
        <v>68</v>
      </c>
      <c r="BD3" s="23" t="s">
        <v>73</v>
      </c>
      <c r="BE3" s="22" t="s">
        <v>72</v>
      </c>
      <c r="BF3" s="108" t="s">
        <v>71</v>
      </c>
      <c r="BG3" s="18" t="s">
        <v>70</v>
      </c>
      <c r="BH3" s="107" t="s">
        <v>69</v>
      </c>
      <c r="BI3" s="18" t="s">
        <v>68</v>
      </c>
      <c r="BJ3" s="108" t="s">
        <v>71</v>
      </c>
      <c r="BK3" s="18" t="s">
        <v>70</v>
      </c>
      <c r="BL3" s="107" t="s">
        <v>69</v>
      </c>
      <c r="BM3" s="18" t="s">
        <v>68</v>
      </c>
      <c r="BO3" s="23" t="s">
        <v>73</v>
      </c>
      <c r="BP3" s="22" t="s">
        <v>72</v>
      </c>
      <c r="BQ3" s="108" t="s">
        <v>71</v>
      </c>
      <c r="BR3" s="18" t="s">
        <v>70</v>
      </c>
      <c r="BS3" s="107" t="s">
        <v>69</v>
      </c>
      <c r="BT3" s="18" t="s">
        <v>68</v>
      </c>
      <c r="BU3" s="108" t="s">
        <v>71</v>
      </c>
      <c r="BV3" s="18" t="s">
        <v>70</v>
      </c>
      <c r="BW3" s="107" t="s">
        <v>69</v>
      </c>
      <c r="BX3" s="18" t="s">
        <v>68</v>
      </c>
      <c r="BZ3" s="23" t="s">
        <v>73</v>
      </c>
      <c r="CA3" s="22" t="s">
        <v>72</v>
      </c>
      <c r="CB3" s="108" t="s">
        <v>71</v>
      </c>
      <c r="CC3" s="18" t="s">
        <v>70</v>
      </c>
      <c r="CD3" s="107" t="s">
        <v>69</v>
      </c>
      <c r="CE3" s="18" t="s">
        <v>68</v>
      </c>
      <c r="CF3" s="108" t="s">
        <v>71</v>
      </c>
      <c r="CG3" s="18" t="s">
        <v>70</v>
      </c>
      <c r="CH3" s="107" t="s">
        <v>69</v>
      </c>
      <c r="CI3" s="18" t="s">
        <v>68</v>
      </c>
      <c r="CJ3" s="109"/>
      <c r="CK3" s="23" t="s">
        <v>73</v>
      </c>
      <c r="CL3" s="22" t="s">
        <v>72</v>
      </c>
      <c r="CM3" s="108" t="s">
        <v>71</v>
      </c>
      <c r="CN3" s="18" t="s">
        <v>70</v>
      </c>
      <c r="CO3" s="107" t="s">
        <v>69</v>
      </c>
      <c r="CP3" s="18" t="s">
        <v>68</v>
      </c>
      <c r="CQ3" s="108" t="s">
        <v>71</v>
      </c>
      <c r="CR3" s="18" t="s">
        <v>70</v>
      </c>
      <c r="CS3" s="107" t="s">
        <v>69</v>
      </c>
      <c r="CT3" s="18" t="s">
        <v>68</v>
      </c>
      <c r="CU3"/>
      <c r="CV3" s="23" t="s">
        <v>73</v>
      </c>
      <c r="CW3" s="22" t="s">
        <v>72</v>
      </c>
      <c r="CX3" s="108" t="s">
        <v>71</v>
      </c>
      <c r="CY3" s="18" t="s">
        <v>70</v>
      </c>
      <c r="CZ3" s="107" t="s">
        <v>69</v>
      </c>
      <c r="DA3" s="18" t="s">
        <v>68</v>
      </c>
      <c r="DB3" s="108" t="s">
        <v>71</v>
      </c>
      <c r="DC3" s="18" t="s">
        <v>70</v>
      </c>
      <c r="DD3" s="107" t="s">
        <v>69</v>
      </c>
      <c r="DE3" s="18" t="s">
        <v>68</v>
      </c>
      <c r="DG3" s="23" t="s">
        <v>73</v>
      </c>
      <c r="DH3" s="22" t="s">
        <v>72</v>
      </c>
      <c r="DI3" s="108" t="s">
        <v>71</v>
      </c>
      <c r="DJ3" s="18" t="s">
        <v>70</v>
      </c>
      <c r="DK3" s="107" t="s">
        <v>69</v>
      </c>
      <c r="DL3" s="18" t="s">
        <v>68</v>
      </c>
      <c r="DM3" s="108" t="s">
        <v>71</v>
      </c>
      <c r="DN3" s="18" t="s">
        <v>70</v>
      </c>
      <c r="DO3" s="107" t="s">
        <v>69</v>
      </c>
      <c r="DP3" s="18" t="s">
        <v>68</v>
      </c>
      <c r="DR3" s="23" t="s">
        <v>73</v>
      </c>
      <c r="DS3" s="22" t="s">
        <v>72</v>
      </c>
      <c r="DT3" s="108" t="s">
        <v>71</v>
      </c>
      <c r="DU3" s="18" t="s">
        <v>70</v>
      </c>
      <c r="DV3" s="107" t="s">
        <v>69</v>
      </c>
      <c r="DW3" s="18" t="s">
        <v>68</v>
      </c>
      <c r="DX3" s="108" t="s">
        <v>71</v>
      </c>
      <c r="DY3" s="18" t="s">
        <v>70</v>
      </c>
      <c r="DZ3" s="107" t="s">
        <v>69</v>
      </c>
      <c r="EA3" s="18" t="s">
        <v>68</v>
      </c>
      <c r="EC3" s="23" t="s">
        <v>73</v>
      </c>
      <c r="ED3" s="22" t="s">
        <v>72</v>
      </c>
      <c r="EE3" s="108" t="s">
        <v>71</v>
      </c>
      <c r="EF3" s="18" t="s">
        <v>70</v>
      </c>
      <c r="EG3" s="107" t="s">
        <v>69</v>
      </c>
      <c r="EH3" s="18" t="s">
        <v>68</v>
      </c>
      <c r="EI3" s="108" t="s">
        <v>71</v>
      </c>
      <c r="EJ3" s="18" t="s">
        <v>70</v>
      </c>
      <c r="EK3" s="107" t="s">
        <v>69</v>
      </c>
      <c r="EL3" s="18" t="s">
        <v>68</v>
      </c>
      <c r="EN3" s="23" t="s">
        <v>73</v>
      </c>
      <c r="EO3" s="22" t="s">
        <v>72</v>
      </c>
      <c r="EP3" s="108" t="s">
        <v>71</v>
      </c>
      <c r="EQ3" s="18" t="s">
        <v>70</v>
      </c>
      <c r="ER3" s="107" t="s">
        <v>69</v>
      </c>
      <c r="ES3" s="18" t="s">
        <v>68</v>
      </c>
      <c r="ET3" s="108" t="s">
        <v>71</v>
      </c>
      <c r="EU3" s="18" t="s">
        <v>70</v>
      </c>
      <c r="EV3" s="107" t="s">
        <v>69</v>
      </c>
      <c r="EW3" s="18" t="s">
        <v>68</v>
      </c>
      <c r="EY3" s="23" t="s">
        <v>73</v>
      </c>
      <c r="EZ3" s="22" t="s">
        <v>72</v>
      </c>
      <c r="FA3" s="108" t="s">
        <v>71</v>
      </c>
      <c r="FB3" s="18" t="s">
        <v>70</v>
      </c>
      <c r="FC3" s="107" t="s">
        <v>69</v>
      </c>
      <c r="FD3" s="18" t="s">
        <v>68</v>
      </c>
      <c r="FE3" s="108" t="s">
        <v>71</v>
      </c>
      <c r="FF3" s="18" t="s">
        <v>70</v>
      </c>
      <c r="FG3" s="107" t="s">
        <v>69</v>
      </c>
      <c r="FH3" s="18" t="s">
        <v>68</v>
      </c>
      <c r="FJ3" s="106" t="s">
        <v>67</v>
      </c>
    </row>
    <row r="4" spans="1:166" ht="15.75" thickBot="1" x14ac:dyDescent="0.3">
      <c r="A4" s="11">
        <v>7200</v>
      </c>
      <c r="B4" s="81" t="s">
        <v>66</v>
      </c>
      <c r="C4" s="84"/>
      <c r="D4" s="46"/>
      <c r="E4" s="42"/>
      <c r="F4" s="42"/>
      <c r="G4" s="42"/>
      <c r="H4" s="84"/>
      <c r="I4" s="67"/>
      <c r="J4" s="11">
        <v>7200</v>
      </c>
      <c r="K4" s="104" t="s">
        <v>66</v>
      </c>
      <c r="L4" s="82"/>
      <c r="M4" s="28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27"/>
      <c r="Y4" s="28"/>
      <c r="Z4" s="35"/>
      <c r="AB4" s="11">
        <v>7200</v>
      </c>
      <c r="AC4" s="104" t="s">
        <v>66</v>
      </c>
      <c r="AD4" s="103"/>
      <c r="AE4" s="102"/>
      <c r="AF4" s="102"/>
      <c r="AG4" s="27"/>
      <c r="AH4" s="28"/>
      <c r="AI4" s="35"/>
      <c r="AL4" s="11">
        <v>7200</v>
      </c>
      <c r="AM4" s="81" t="s">
        <v>66</v>
      </c>
      <c r="AN4" s="28"/>
      <c r="AO4" s="35"/>
      <c r="AP4" s="101"/>
      <c r="AQ4" s="30"/>
      <c r="AS4" s="11">
        <v>7200</v>
      </c>
      <c r="AT4" s="81" t="s">
        <v>66</v>
      </c>
      <c r="AU4" s="35"/>
      <c r="AV4" s="35"/>
      <c r="AW4" s="101"/>
      <c r="AX4" s="30"/>
      <c r="AY4" s="28"/>
      <c r="AZ4" s="35"/>
      <c r="BA4" s="101"/>
      <c r="BB4" s="30"/>
      <c r="BD4" s="11">
        <v>7200</v>
      </c>
      <c r="BE4" s="81" t="s">
        <v>66</v>
      </c>
      <c r="BF4" s="28"/>
      <c r="BG4" s="35"/>
      <c r="BH4" s="101"/>
      <c r="BI4" s="30"/>
      <c r="BJ4" s="28"/>
      <c r="BK4" s="35"/>
      <c r="BL4" s="101"/>
      <c r="BM4" s="30"/>
      <c r="BO4" s="11">
        <v>7200</v>
      </c>
      <c r="BP4" s="81" t="s">
        <v>66</v>
      </c>
      <c r="BQ4" s="28"/>
      <c r="BR4" s="35"/>
      <c r="BS4" s="101"/>
      <c r="BT4" s="30"/>
      <c r="BU4" s="28"/>
      <c r="BV4" s="35"/>
      <c r="BW4" s="101"/>
      <c r="BX4" s="30"/>
      <c r="BZ4" s="11">
        <v>7200</v>
      </c>
      <c r="CA4" s="81" t="s">
        <v>66</v>
      </c>
      <c r="CB4" s="28"/>
      <c r="CC4" s="35"/>
      <c r="CD4" s="101"/>
      <c r="CE4" s="30"/>
      <c r="CF4" s="28"/>
      <c r="CG4" s="35"/>
      <c r="CH4" s="101"/>
      <c r="CI4" s="30"/>
      <c r="CK4" s="11">
        <v>7200</v>
      </c>
      <c r="CL4" s="81" t="s">
        <v>66</v>
      </c>
      <c r="CM4" s="28"/>
      <c r="CN4" s="35"/>
      <c r="CO4" s="101"/>
      <c r="CP4" s="30"/>
      <c r="CQ4" s="28"/>
      <c r="CR4" s="35"/>
      <c r="CS4" s="101"/>
      <c r="CT4" s="30"/>
      <c r="CV4" s="11">
        <v>7200</v>
      </c>
      <c r="CW4" s="81" t="s">
        <v>66</v>
      </c>
      <c r="CX4" s="28"/>
      <c r="CY4" s="35"/>
      <c r="CZ4" s="101"/>
      <c r="DA4" s="30"/>
      <c r="DB4" s="28"/>
      <c r="DC4" s="35"/>
      <c r="DD4" s="101"/>
      <c r="DE4" s="30"/>
      <c r="DG4" s="11">
        <v>7200</v>
      </c>
      <c r="DH4" s="81" t="s">
        <v>66</v>
      </c>
      <c r="DI4" s="28"/>
      <c r="DJ4" s="35"/>
      <c r="DK4" s="101"/>
      <c r="DL4" s="30"/>
      <c r="DM4" s="28"/>
      <c r="DN4" s="35"/>
      <c r="DO4" s="101"/>
      <c r="DP4" s="30"/>
      <c r="DR4" s="11">
        <v>7200</v>
      </c>
      <c r="DS4" s="81" t="s">
        <v>66</v>
      </c>
      <c r="DT4" s="28"/>
      <c r="DU4" s="35"/>
      <c r="DV4" s="101"/>
      <c r="DW4" s="30"/>
      <c r="DX4" s="28"/>
      <c r="DY4" s="35"/>
      <c r="DZ4" s="101"/>
      <c r="EA4" s="30"/>
      <c r="EC4" s="11">
        <v>7200</v>
      </c>
      <c r="ED4" s="81" t="s">
        <v>66</v>
      </c>
      <c r="EE4" s="28"/>
      <c r="EF4" s="35"/>
      <c r="EG4" s="101"/>
      <c r="EH4" s="30"/>
      <c r="EI4" s="28"/>
      <c r="EJ4" s="35"/>
      <c r="EK4" s="101"/>
      <c r="EL4" s="30"/>
      <c r="EN4" s="11">
        <v>7200</v>
      </c>
      <c r="EO4" s="81" t="s">
        <v>66</v>
      </c>
      <c r="EP4" s="28"/>
      <c r="EQ4" s="35"/>
      <c r="ER4" s="101"/>
      <c r="ES4" s="30"/>
      <c r="ET4" s="28"/>
      <c r="EU4" s="35"/>
      <c r="EV4" s="101"/>
      <c r="EW4" s="30"/>
      <c r="EY4" s="11">
        <v>7200</v>
      </c>
      <c r="EZ4" s="81" t="s">
        <v>66</v>
      </c>
      <c r="FA4" s="28"/>
      <c r="FB4" s="35"/>
      <c r="FC4" s="101"/>
      <c r="FD4" s="30"/>
      <c r="FE4" s="28"/>
      <c r="FF4" s="35"/>
      <c r="FG4" s="101"/>
      <c r="FH4" s="30"/>
      <c r="FJ4" t="b">
        <f>FE4=Y4</f>
        <v>1</v>
      </c>
    </row>
    <row r="5" spans="1:166" x14ac:dyDescent="0.25">
      <c r="A5" s="68">
        <v>7211</v>
      </c>
      <c r="B5" s="67" t="s">
        <v>65</v>
      </c>
      <c r="C5" s="56"/>
      <c r="D5" s="76">
        <f>[1]Cost!K6</f>
        <v>40000</v>
      </c>
      <c r="E5" s="75"/>
      <c r="F5" s="75"/>
      <c r="G5" s="75">
        <f>D5+F5</f>
        <v>40000</v>
      </c>
      <c r="H5" s="56"/>
      <c r="I5" s="74"/>
      <c r="J5" s="68">
        <v>7211</v>
      </c>
      <c r="K5" s="67" t="s">
        <v>65</v>
      </c>
      <c r="L5" s="73">
        <v>12</v>
      </c>
      <c r="M5" s="51">
        <f>ROUND(G5/L5,2)</f>
        <v>3333.33</v>
      </c>
      <c r="N5" s="13">
        <f>M5</f>
        <v>3333.33</v>
      </c>
      <c r="O5" s="13">
        <f>N5</f>
        <v>3333.33</v>
      </c>
      <c r="P5" s="13">
        <f>O5</f>
        <v>3333.33</v>
      </c>
      <c r="Q5" s="13">
        <f>P5</f>
        <v>3333.33</v>
      </c>
      <c r="R5" s="13">
        <f>Q5</f>
        <v>3333.33</v>
      </c>
      <c r="S5" s="13">
        <f>R5</f>
        <v>3333.33</v>
      </c>
      <c r="T5" s="13">
        <f>S5</f>
        <v>3333.33</v>
      </c>
      <c r="U5" s="13">
        <f>T5</f>
        <v>3333.33</v>
      </c>
      <c r="V5" s="13">
        <f>U5</f>
        <v>3333.33</v>
      </c>
      <c r="W5" s="13">
        <f>V5</f>
        <v>3333.33</v>
      </c>
      <c r="X5" s="52">
        <f>G5-SUM(M5:W5)</f>
        <v>3333.3699999999881</v>
      </c>
      <c r="Y5" s="51">
        <f>SUM(M5:X5)</f>
        <v>40000</v>
      </c>
      <c r="Z5" s="12">
        <f>G5-Y5</f>
        <v>0</v>
      </c>
      <c r="AB5" s="68">
        <v>7211</v>
      </c>
      <c r="AC5" s="67" t="s">
        <v>65</v>
      </c>
      <c r="AD5" s="10">
        <f>SUM(M5:O5)</f>
        <v>9999.99</v>
      </c>
      <c r="AE5" s="13">
        <f>SUM(P5:R5)</f>
        <v>9999.99</v>
      </c>
      <c r="AF5" s="13">
        <f>SUM(S5:U5)</f>
        <v>9999.99</v>
      </c>
      <c r="AG5" s="52">
        <f>SUM(V5:X5)</f>
        <v>10000.029999999988</v>
      </c>
      <c r="AH5" s="51">
        <f>SUM(AD5:AG5)</f>
        <v>39999.999999999985</v>
      </c>
      <c r="AI5" s="12">
        <f>G5-AH5</f>
        <v>0</v>
      </c>
      <c r="AK5">
        <v>5</v>
      </c>
      <c r="AL5" s="68">
        <v>7211</v>
      </c>
      <c r="AM5" s="67" t="s">
        <v>65</v>
      </c>
      <c r="AN5" s="50">
        <f ca="1">INDIRECT(AN$1&amp;$AK5)</f>
        <v>3333.33</v>
      </c>
      <c r="AO5" s="49">
        <v>3333.33</v>
      </c>
      <c r="AP5" s="48">
        <f ca="1">-AO5+AN5</f>
        <v>0</v>
      </c>
      <c r="AQ5" s="47">
        <f ca="1">IF(AN5=0,IF(OR(AP5&gt;0,AP5&lt;0),1,""),AP5/AN5)</f>
        <v>0</v>
      </c>
      <c r="AS5" s="68">
        <v>7211</v>
      </c>
      <c r="AT5" s="67" t="s">
        <v>65</v>
      </c>
      <c r="AU5" s="49">
        <f ca="1">INDIRECT(AU$1&amp;$AK5)</f>
        <v>3333.33</v>
      </c>
      <c r="AV5" s="49">
        <f ca="1">AU5</f>
        <v>3333.33</v>
      </c>
      <c r="AW5" s="48">
        <f ca="1">-AV5+AU5</f>
        <v>0</v>
      </c>
      <c r="AX5" s="47">
        <f ca="1">IF(AU5=0,IF(OR(AW5&gt;0,AW5&lt;0),1,""),AW5/AU5)</f>
        <v>0</v>
      </c>
      <c r="AY5" s="100">
        <f ca="1">AU5+AN5</f>
        <v>6666.66</v>
      </c>
      <c r="AZ5" s="100">
        <f ca="1">AV5+AO5</f>
        <v>6666.66</v>
      </c>
      <c r="BA5" s="48">
        <f ca="1">-AZ5+AY5</f>
        <v>0</v>
      </c>
      <c r="BB5" s="47">
        <f ca="1">IF(AY5=0,IF(OR(BA5&gt;0,BA5&lt;0),1,""),BA5/AY5)</f>
        <v>0</v>
      </c>
      <c r="BD5" s="68">
        <v>7211</v>
      </c>
      <c r="BE5" s="67" t="s">
        <v>65</v>
      </c>
      <c r="BF5" s="50">
        <f ca="1">INDIRECT(BF$1&amp;$AK5)</f>
        <v>3333.33</v>
      </c>
      <c r="BG5" s="49">
        <f ca="1">BF5</f>
        <v>3333.33</v>
      </c>
      <c r="BH5" s="48">
        <f ca="1">-BG5+BF5</f>
        <v>0</v>
      </c>
      <c r="BI5" s="47">
        <f ca="1">IF(BF5=0,IF(OR(BH5&gt;0,BH5&lt;0),1,""),BH5/BF5)</f>
        <v>0</v>
      </c>
      <c r="BJ5" s="100">
        <f ca="1">BF5+AY5</f>
        <v>9999.99</v>
      </c>
      <c r="BK5" s="100">
        <f ca="1">BG5+AZ5</f>
        <v>9999.99</v>
      </c>
      <c r="BL5" s="48">
        <f ca="1">-BK5+BJ5</f>
        <v>0</v>
      </c>
      <c r="BM5" s="47">
        <f ca="1">IF(BJ5=0,IF(OR(BL5&gt;0,BL5&lt;0),1,""),BL5/BJ5)</f>
        <v>0</v>
      </c>
      <c r="BO5" s="68">
        <v>7211</v>
      </c>
      <c r="BP5" s="67" t="s">
        <v>65</v>
      </c>
      <c r="BQ5" s="50">
        <f ca="1">INDIRECT(BQ$1&amp;$AK5)</f>
        <v>3333.33</v>
      </c>
      <c r="BR5" s="49"/>
      <c r="BS5" s="48">
        <f ca="1">-BR5+BQ5</f>
        <v>3333.33</v>
      </c>
      <c r="BT5" s="47">
        <f ca="1">IF(BQ5=0,IF(OR(BS5&gt;0,BS5&lt;0),1,""),BS5/BQ5)</f>
        <v>1</v>
      </c>
      <c r="BU5" s="100">
        <f ca="1">BQ5+BJ5</f>
        <v>13333.32</v>
      </c>
      <c r="BV5" s="100">
        <f ca="1">BR5+BK5</f>
        <v>9999.99</v>
      </c>
      <c r="BW5" s="48">
        <f ca="1">-BV5+BU5</f>
        <v>3333.33</v>
      </c>
      <c r="BX5" s="47">
        <f ca="1">IF(BU5=0,IF(OR(BW5&gt;0,BW5&lt;0),1,""),BW5/BU5)</f>
        <v>0.25</v>
      </c>
      <c r="BZ5" s="68">
        <v>7211</v>
      </c>
      <c r="CA5" s="67" t="s">
        <v>65</v>
      </c>
      <c r="CB5" s="50">
        <f ca="1">INDIRECT(CB$1&amp;$AK5)</f>
        <v>3333.33</v>
      </c>
      <c r="CC5" s="49"/>
      <c r="CD5" s="48">
        <f ca="1">-CC5+CB5</f>
        <v>3333.33</v>
      </c>
      <c r="CE5" s="47">
        <f ca="1">IF(CB5=0,IF(OR(CD5&gt;0,CD5&lt;0),1,""),CD5/CB5)</f>
        <v>1</v>
      </c>
      <c r="CF5" s="100">
        <f ca="1">CB5+BU5</f>
        <v>16666.650000000001</v>
      </c>
      <c r="CG5" s="100">
        <f ca="1">CC5+BV5</f>
        <v>9999.99</v>
      </c>
      <c r="CH5" s="48">
        <f ca="1">-CG5+CF5</f>
        <v>6666.6600000000017</v>
      </c>
      <c r="CI5" s="47">
        <f ca="1">IF(CF5=0,IF(OR(CH5&gt;0,CH5&lt;0),1,""),CH5/CF5)</f>
        <v>0.40000000000000008</v>
      </c>
      <c r="CK5" s="68">
        <v>7211</v>
      </c>
      <c r="CL5" s="67" t="s">
        <v>65</v>
      </c>
      <c r="CM5" s="50">
        <f ca="1">INDIRECT(CM$1&amp;$AK5)</f>
        <v>3333.33</v>
      </c>
      <c r="CN5" s="49"/>
      <c r="CO5" s="48">
        <f ca="1">-CN5+CM5</f>
        <v>3333.33</v>
      </c>
      <c r="CP5" s="47">
        <f ca="1">IF(CM5=0,IF(OR(CO5&gt;0,CO5&lt;0),1,""),CO5/CM5)</f>
        <v>1</v>
      </c>
      <c r="CQ5" s="100">
        <f ca="1">CM5+CF5</f>
        <v>19999.980000000003</v>
      </c>
      <c r="CR5" s="100">
        <f ca="1">CN5+CG5</f>
        <v>9999.99</v>
      </c>
      <c r="CS5" s="48">
        <f ca="1">-CR5+CQ5</f>
        <v>9999.9900000000034</v>
      </c>
      <c r="CT5" s="47">
        <f ca="1">IF(CQ5=0,IF(OR(CS5&gt;0,CS5&lt;0),1,""),CS5/CQ5)</f>
        <v>0.50000000000000011</v>
      </c>
      <c r="CV5" s="68">
        <v>7211</v>
      </c>
      <c r="CW5" s="67" t="s">
        <v>65</v>
      </c>
      <c r="CX5" s="50">
        <f ca="1">INDIRECT(CX$1&amp;$AK5)</f>
        <v>3333.33</v>
      </c>
      <c r="CY5" s="49"/>
      <c r="CZ5" s="48">
        <f ca="1">-CY5+CX5</f>
        <v>3333.33</v>
      </c>
      <c r="DA5" s="47">
        <f ca="1">IF(CX5=0,IF(OR(CZ5&gt;0,CZ5&lt;0),1,""),CZ5/CX5)</f>
        <v>1</v>
      </c>
      <c r="DB5" s="100">
        <f ca="1">CX5+CQ5</f>
        <v>23333.310000000005</v>
      </c>
      <c r="DC5" s="100">
        <f ca="1">CY5+CR5</f>
        <v>9999.99</v>
      </c>
      <c r="DD5" s="48">
        <f ca="1">-DC5+DB5</f>
        <v>13333.320000000005</v>
      </c>
      <c r="DE5" s="47">
        <f ca="1">IF(DB5=0,IF(OR(DD5&gt;0,DD5&lt;0),1,""),DD5/DB5)</f>
        <v>0.57142857142857151</v>
      </c>
      <c r="DG5" s="68">
        <v>7211</v>
      </c>
      <c r="DH5" s="67" t="s">
        <v>65</v>
      </c>
      <c r="DI5" s="50">
        <f ca="1">INDIRECT(DI$1&amp;$AK5)</f>
        <v>3333.33</v>
      </c>
      <c r="DJ5" s="49"/>
      <c r="DK5" s="48">
        <f ca="1">-DJ5+DI5</f>
        <v>3333.33</v>
      </c>
      <c r="DL5" s="47">
        <f ca="1">IF(DI5=0,IF(OR(DK5&gt;0,DK5&lt;0),1,""),DK5/DI5)</f>
        <v>1</v>
      </c>
      <c r="DM5" s="100">
        <f ca="1">DI5+DB5</f>
        <v>26666.640000000007</v>
      </c>
      <c r="DN5" s="100">
        <f ca="1">DJ5+DC5</f>
        <v>9999.99</v>
      </c>
      <c r="DO5" s="48">
        <f ca="1">-DN5+DM5</f>
        <v>16666.650000000009</v>
      </c>
      <c r="DP5" s="47">
        <f ca="1">IF(DM5=0,IF(OR(DO5&gt;0,DO5&lt;0),1,""),DO5/DM5)</f>
        <v>0.62500000000000022</v>
      </c>
      <c r="DR5" s="68">
        <v>7211</v>
      </c>
      <c r="DS5" s="67" t="s">
        <v>65</v>
      </c>
      <c r="DT5" s="50">
        <f ca="1">INDIRECT(DT$1&amp;$AK5)</f>
        <v>3333.33</v>
      </c>
      <c r="DU5" s="49"/>
      <c r="DV5" s="48">
        <f ca="1">-DU5+DT5</f>
        <v>3333.33</v>
      </c>
      <c r="DW5" s="47">
        <f ca="1">IF(DT5=0,IF(OR(DV5&gt;0,DV5&lt;0),1,""),DV5/DT5)</f>
        <v>1</v>
      </c>
      <c r="DX5" s="100">
        <f ca="1">DT5+DM5</f>
        <v>29999.970000000008</v>
      </c>
      <c r="DY5" s="100">
        <f ca="1">DU5+DN5</f>
        <v>9999.99</v>
      </c>
      <c r="DZ5" s="48">
        <f ca="1">-DY5+DX5</f>
        <v>19999.98000000001</v>
      </c>
      <c r="EA5" s="47">
        <f ca="1">IF(DX5=0,IF(OR(DZ5&gt;0,DZ5&lt;0),1,""),DZ5/DX5)</f>
        <v>0.66666666666666685</v>
      </c>
      <c r="EC5" s="68">
        <v>7211</v>
      </c>
      <c r="ED5" s="67" t="s">
        <v>65</v>
      </c>
      <c r="EE5" s="50">
        <f ca="1">INDIRECT(EE$1&amp;$AK5)</f>
        <v>3333.33</v>
      </c>
      <c r="EF5" s="49"/>
      <c r="EG5" s="48">
        <f ca="1">-EF5+EE5</f>
        <v>3333.33</v>
      </c>
      <c r="EH5" s="47">
        <f ca="1">IF(EE5=0,IF(OR(EG5&gt;0,EG5&lt;0),1,""),EG5/EE5)</f>
        <v>1</v>
      </c>
      <c r="EI5" s="100">
        <f ca="1">EE5+DX5</f>
        <v>33333.30000000001</v>
      </c>
      <c r="EJ5" s="100">
        <f ca="1">EF5+DY5</f>
        <v>9999.99</v>
      </c>
      <c r="EK5" s="48">
        <f ca="1">-EJ5+EI5</f>
        <v>23333.310000000012</v>
      </c>
      <c r="EL5" s="47">
        <f ca="1">IF(EI5=0,IF(OR(EK5&gt;0,EK5&lt;0),1,""),EK5/EI5)</f>
        <v>0.70000000000000018</v>
      </c>
      <c r="EN5" s="68">
        <v>7211</v>
      </c>
      <c r="EO5" s="67" t="s">
        <v>65</v>
      </c>
      <c r="EP5" s="50">
        <f ca="1">INDIRECT(EP$1&amp;$AK5)</f>
        <v>3333.33</v>
      </c>
      <c r="EQ5" s="49"/>
      <c r="ER5" s="48">
        <f ca="1">-EQ5+EP5</f>
        <v>3333.33</v>
      </c>
      <c r="ES5" s="47">
        <f ca="1">IF(EP5=0,IF(OR(ER5&gt;0,ER5&lt;0),1,""),ER5/EP5)</f>
        <v>1</v>
      </c>
      <c r="ET5" s="100">
        <f ca="1">EP5+EI5</f>
        <v>36666.630000000012</v>
      </c>
      <c r="EU5" s="100">
        <f ca="1">EQ5+EJ5</f>
        <v>9999.99</v>
      </c>
      <c r="EV5" s="48">
        <f ca="1">-EU5+ET5</f>
        <v>26666.640000000014</v>
      </c>
      <c r="EW5" s="47">
        <f ca="1">IF(ET5=0,IF(OR(EV5&gt;0,EV5&lt;0),1,""),EV5/ET5)</f>
        <v>0.7272727272727274</v>
      </c>
      <c r="EY5" s="68">
        <v>7211</v>
      </c>
      <c r="EZ5" s="67" t="s">
        <v>65</v>
      </c>
      <c r="FA5" s="50">
        <f ca="1">INDIRECT(FA$1&amp;$AK5)</f>
        <v>3333.3699999999881</v>
      </c>
      <c r="FB5" s="49"/>
      <c r="FC5" s="48">
        <f ca="1">-FB5+FA5</f>
        <v>3333.3699999999881</v>
      </c>
      <c r="FD5" s="47">
        <f ca="1">IF(FA5=0,IF(OR(FC5&gt;0,FC5&lt;0),1,""),FC5/FA5)</f>
        <v>1</v>
      </c>
      <c r="FE5" s="100">
        <f ca="1">FA5+ET5</f>
        <v>40000</v>
      </c>
      <c r="FF5" s="100">
        <f ca="1">FB5+EU5</f>
        <v>9999.99</v>
      </c>
      <c r="FG5" s="48">
        <f ca="1">-FF5+FE5</f>
        <v>30000.010000000002</v>
      </c>
      <c r="FH5" s="47">
        <f ca="1">IF(FE5=0,IF(OR(FG5&gt;0,FG5&lt;0),1,""),FG5/FE5)</f>
        <v>0.75000025000000003</v>
      </c>
      <c r="FJ5" t="b">
        <f ca="1">FE5=Y5</f>
        <v>1</v>
      </c>
    </row>
    <row r="6" spans="1:166" x14ac:dyDescent="0.25">
      <c r="A6" s="78">
        <v>7221</v>
      </c>
      <c r="B6" s="67" t="s">
        <v>64</v>
      </c>
      <c r="C6" s="56"/>
      <c r="D6" s="76">
        <v>122809.5</v>
      </c>
      <c r="E6" s="75"/>
      <c r="F6" s="75">
        <f>-ROUND('[1]Cost (cutback)'!N18,2)</f>
        <v>-16513.150000000001</v>
      </c>
      <c r="G6" s="75">
        <f>D6+F6</f>
        <v>106296.35</v>
      </c>
      <c r="H6" s="56" t="s">
        <v>4</v>
      </c>
      <c r="I6" s="74"/>
      <c r="J6" s="78">
        <v>7221</v>
      </c>
      <c r="K6" s="67" t="s">
        <v>64</v>
      </c>
      <c r="L6" s="73">
        <f>'[1]Cost (cutback)'!M11</f>
        <v>9.35</v>
      </c>
      <c r="M6" s="50">
        <v>0</v>
      </c>
      <c r="N6" s="70">
        <v>0</v>
      </c>
      <c r="O6" s="70">
        <f>ROUND(P6*0.4,2)</f>
        <v>4547.4399999999996</v>
      </c>
      <c r="P6" s="70">
        <f>ROUND(G6/L6,2)</f>
        <v>11368.59</v>
      </c>
      <c r="Q6" s="70">
        <f>P6</f>
        <v>11368.59</v>
      </c>
      <c r="R6" s="70">
        <f>Q6</f>
        <v>11368.59</v>
      </c>
      <c r="S6" s="70">
        <f>R6</f>
        <v>11368.59</v>
      </c>
      <c r="T6" s="70">
        <f>S6</f>
        <v>11368.59</v>
      </c>
      <c r="U6" s="70">
        <f>T6</f>
        <v>11368.59</v>
      </c>
      <c r="V6" s="70">
        <f>U6</f>
        <v>11368.59</v>
      </c>
      <c r="W6" s="70">
        <f>V6</f>
        <v>11368.59</v>
      </c>
      <c r="X6" s="69">
        <f>G6-SUM(M6:W6)</f>
        <v>10800.190000000017</v>
      </c>
      <c r="Y6" s="50">
        <f>SUM(M6:X6)</f>
        <v>106296.35</v>
      </c>
      <c r="Z6" s="49">
        <f>G6-Y6</f>
        <v>0</v>
      </c>
      <c r="AA6" s="72"/>
      <c r="AB6" s="78">
        <v>7221</v>
      </c>
      <c r="AC6" s="67" t="s">
        <v>64</v>
      </c>
      <c r="AD6" s="71">
        <f>SUM(M6:O6)</f>
        <v>4547.4399999999996</v>
      </c>
      <c r="AE6" s="70">
        <f>SUM(P6:R6)</f>
        <v>34105.770000000004</v>
      </c>
      <c r="AF6" s="70">
        <f>SUM(S6:U6)</f>
        <v>34105.770000000004</v>
      </c>
      <c r="AG6" s="69">
        <f>SUM(V6:X6)</f>
        <v>33537.370000000017</v>
      </c>
      <c r="AH6" s="51">
        <f>SUM(AD6:AG6)</f>
        <v>106296.35000000003</v>
      </c>
      <c r="AI6" s="12">
        <f>G6-AH6</f>
        <v>0</v>
      </c>
      <c r="AK6">
        <v>6</v>
      </c>
      <c r="AL6" s="78">
        <v>7221</v>
      </c>
      <c r="AM6" s="67" t="s">
        <v>64</v>
      </c>
      <c r="AN6" s="50">
        <f ca="1">INDIRECT(AN$1&amp;$AK6)</f>
        <v>0</v>
      </c>
      <c r="AO6" s="49">
        <v>0</v>
      </c>
      <c r="AP6" s="48">
        <f ca="1">-AO6+AN6</f>
        <v>0</v>
      </c>
      <c r="AQ6" s="47" t="str">
        <f ca="1">IF(AN6=0,IF(OR(AP6&gt;0,AP6&lt;0),1,""),AP6/AN6)</f>
        <v/>
      </c>
      <c r="AS6" s="78">
        <v>7221</v>
      </c>
      <c r="AT6" s="67" t="s">
        <v>64</v>
      </c>
      <c r="AU6" s="49">
        <f ca="1">INDIRECT(AU$1&amp;$AK6)</f>
        <v>0</v>
      </c>
      <c r="AV6" s="49">
        <f ca="1">AU6</f>
        <v>0</v>
      </c>
      <c r="AW6" s="48">
        <f ca="1">-AV6+AU6</f>
        <v>0</v>
      </c>
      <c r="AX6" s="47" t="str">
        <f ca="1">IF(AU6=0,IF(OR(AW6&gt;0,AW6&lt;0),1,""),AW6/AU6)</f>
        <v/>
      </c>
      <c r="AY6" s="49">
        <f ca="1">AU6+AN6</f>
        <v>0</v>
      </c>
      <c r="AZ6" s="49">
        <f ca="1">AV6+AO6</f>
        <v>0</v>
      </c>
      <c r="BA6" s="48">
        <f ca="1">-AZ6+AY6</f>
        <v>0</v>
      </c>
      <c r="BB6" s="47" t="str">
        <f ca="1">IF(AY6=0,IF(OR(BA6&gt;0,BA6&lt;0),1,""),BA6/AY6)</f>
        <v/>
      </c>
      <c r="BD6" s="78">
        <v>7221</v>
      </c>
      <c r="BE6" s="67" t="s">
        <v>64</v>
      </c>
      <c r="BF6" s="50">
        <f ca="1">INDIRECT(BF$1&amp;$AK6)</f>
        <v>4547.4399999999996</v>
      </c>
      <c r="BG6" s="49">
        <f>'[1]Cost (cutback)'!P9</f>
        <v>5685.625</v>
      </c>
      <c r="BH6" s="48">
        <f ca="1">-BG6+BF6</f>
        <v>-1138.1850000000004</v>
      </c>
      <c r="BI6" s="47">
        <f ca="1">IF(BF6=0,IF(OR(BH6&gt;0,BH6&lt;0),1,""),BH6/BF6)</f>
        <v>-0.25029137272839236</v>
      </c>
      <c r="BJ6" s="49">
        <f ca="1">BF6+AY6</f>
        <v>4547.4399999999996</v>
      </c>
      <c r="BK6" s="49">
        <f ca="1">BG6+AZ6</f>
        <v>5685.625</v>
      </c>
      <c r="BL6" s="48">
        <f ca="1">-BK6+BJ6</f>
        <v>-1138.1850000000004</v>
      </c>
      <c r="BM6" s="47">
        <f ca="1">IF(BJ6=0,IF(OR(BL6&gt;0,BL6&lt;0),1,""),BL6/BJ6)</f>
        <v>-0.25029137272839236</v>
      </c>
      <c r="BO6" s="78">
        <v>7221</v>
      </c>
      <c r="BP6" s="67" t="s">
        <v>64</v>
      </c>
      <c r="BQ6" s="50">
        <f ca="1">INDIRECT(BQ$1&amp;$AK6)</f>
        <v>11368.59</v>
      </c>
      <c r="BR6" s="49"/>
      <c r="BS6" s="48">
        <f ca="1">-BR6+BQ6</f>
        <v>11368.59</v>
      </c>
      <c r="BT6" s="47">
        <f ca="1">IF(BQ6=0,IF(OR(BS6&gt;0,BS6&lt;0),1,""),BS6/BQ6)</f>
        <v>1</v>
      </c>
      <c r="BU6" s="49">
        <f ca="1">BQ6+BJ6</f>
        <v>15916.029999999999</v>
      </c>
      <c r="BV6" s="49">
        <f ca="1">BR6+BK6</f>
        <v>5685.625</v>
      </c>
      <c r="BW6" s="48">
        <f ca="1">-BV6+BU6</f>
        <v>10230.404999999999</v>
      </c>
      <c r="BX6" s="47">
        <f ca="1">IF(BU6=0,IF(OR(BW6&gt;0,BW6&lt;0),1,""),BW6/BU6)</f>
        <v>0.64277366906194566</v>
      </c>
      <c r="BZ6" s="78">
        <v>7221</v>
      </c>
      <c r="CA6" s="67" t="s">
        <v>64</v>
      </c>
      <c r="CB6" s="50">
        <f ca="1">INDIRECT(CB$1&amp;$AK6)</f>
        <v>11368.59</v>
      </c>
      <c r="CC6" s="49"/>
      <c r="CD6" s="48">
        <f ca="1">-CC6+CB6</f>
        <v>11368.59</v>
      </c>
      <c r="CE6" s="47">
        <f ca="1">IF(CB6=0,IF(OR(CD6&gt;0,CD6&lt;0),1,""),CD6/CB6)</f>
        <v>1</v>
      </c>
      <c r="CF6" s="49">
        <f ca="1">CB6+BU6</f>
        <v>27284.62</v>
      </c>
      <c r="CG6" s="49">
        <f ca="1">CC6+BV6</f>
        <v>5685.625</v>
      </c>
      <c r="CH6" s="48">
        <f ca="1">-CG6+CF6</f>
        <v>21598.994999999999</v>
      </c>
      <c r="CI6" s="47">
        <f ca="1">IF(CF6=0,IF(OR(CH6&gt;0,CH6&lt;0),1,""),CH6/CF6)</f>
        <v>0.79161795179848571</v>
      </c>
      <c r="CK6" s="78">
        <v>7221</v>
      </c>
      <c r="CL6" s="67" t="s">
        <v>64</v>
      </c>
      <c r="CM6" s="50">
        <f ca="1">INDIRECT(CM$1&amp;$AK6)</f>
        <v>11368.59</v>
      </c>
      <c r="CN6" s="49"/>
      <c r="CO6" s="48">
        <f ca="1">-CN6+CM6</f>
        <v>11368.59</v>
      </c>
      <c r="CP6" s="47">
        <f ca="1">IF(CM6=0,IF(OR(CO6&gt;0,CO6&lt;0),1,""),CO6/CM6)</f>
        <v>1</v>
      </c>
      <c r="CQ6" s="49">
        <f ca="1">CM6+CF6</f>
        <v>38653.21</v>
      </c>
      <c r="CR6" s="49">
        <f ca="1">CN6+CG6</f>
        <v>5685.625</v>
      </c>
      <c r="CS6" s="48">
        <f ca="1">-CR6+CQ6</f>
        <v>32967.584999999999</v>
      </c>
      <c r="CT6" s="47">
        <f ca="1">IF(CQ6=0,IF(OR(CS6&gt;0,CS6&lt;0),1,""),CS6/CQ6)</f>
        <v>0.85290678316238155</v>
      </c>
      <c r="CV6" s="78">
        <v>7221</v>
      </c>
      <c r="CW6" s="67" t="s">
        <v>64</v>
      </c>
      <c r="CX6" s="50">
        <f ca="1">INDIRECT(CX$1&amp;$AK6)</f>
        <v>11368.59</v>
      </c>
      <c r="CY6" s="49"/>
      <c r="CZ6" s="48">
        <f ca="1">-CY6+CX6</f>
        <v>11368.59</v>
      </c>
      <c r="DA6" s="47">
        <f ca="1">IF(CX6=0,IF(OR(CZ6&gt;0,CZ6&lt;0),1,""),CZ6/CX6)</f>
        <v>1</v>
      </c>
      <c r="DB6" s="49">
        <f ca="1">CX6+CQ6</f>
        <v>50021.8</v>
      </c>
      <c r="DC6" s="49">
        <f ca="1">CY6+CR6</f>
        <v>5685.625</v>
      </c>
      <c r="DD6" s="48">
        <f ca="1">-DC6+DB6</f>
        <v>44336.175000000003</v>
      </c>
      <c r="DE6" s="47">
        <f ca="1">IF(DB6=0,IF(OR(DD6&gt;0,DD6&lt;0),1,""),DD6/DB6)</f>
        <v>0.88633705704312915</v>
      </c>
      <c r="DG6" s="78">
        <v>7221</v>
      </c>
      <c r="DH6" s="67" t="s">
        <v>64</v>
      </c>
      <c r="DI6" s="50">
        <f ca="1">INDIRECT(DI$1&amp;$AK6)</f>
        <v>11368.59</v>
      </c>
      <c r="DJ6" s="49"/>
      <c r="DK6" s="48">
        <f ca="1">-DJ6+DI6</f>
        <v>11368.59</v>
      </c>
      <c r="DL6" s="47">
        <f ca="1">IF(DI6=0,IF(OR(DK6&gt;0,DK6&lt;0),1,""),DK6/DI6)</f>
        <v>1</v>
      </c>
      <c r="DM6" s="49">
        <f ca="1">DI6+DB6</f>
        <v>61390.39</v>
      </c>
      <c r="DN6" s="49">
        <f ca="1">DJ6+DC6</f>
        <v>5685.625</v>
      </c>
      <c r="DO6" s="48">
        <f ca="1">-DN6+DM6</f>
        <v>55704.764999999999</v>
      </c>
      <c r="DP6" s="47">
        <f ca="1">IF(DM6=0,IF(OR(DO6&gt;0,DO6&lt;0),1,""),DO6/DM6)</f>
        <v>0.90738574881182543</v>
      </c>
      <c r="DR6" s="78">
        <v>7221</v>
      </c>
      <c r="DS6" s="67" t="s">
        <v>64</v>
      </c>
      <c r="DT6" s="50">
        <f ca="1">INDIRECT(DT$1&amp;$AK6)</f>
        <v>11368.59</v>
      </c>
      <c r="DU6" s="49"/>
      <c r="DV6" s="48">
        <f ca="1">-DU6+DT6</f>
        <v>11368.59</v>
      </c>
      <c r="DW6" s="47">
        <f ca="1">IF(DT6=0,IF(OR(DV6&gt;0,DV6&lt;0),1,""),DV6/DT6)</f>
        <v>1</v>
      </c>
      <c r="DX6" s="49">
        <f ca="1">DT6+DM6</f>
        <v>72758.98</v>
      </c>
      <c r="DY6" s="49">
        <f ca="1">DU6+DN6</f>
        <v>5685.625</v>
      </c>
      <c r="DZ6" s="48">
        <f ca="1">-DY6+DX6</f>
        <v>67073.354999999996</v>
      </c>
      <c r="EA6" s="47">
        <f ca="1">IF(DX6=0,IF(OR(DZ6&gt;0,DZ6&lt;0),1,""),DZ6/DX6)</f>
        <v>0.92185672476442082</v>
      </c>
      <c r="EC6" s="78">
        <v>7221</v>
      </c>
      <c r="ED6" s="67" t="s">
        <v>64</v>
      </c>
      <c r="EE6" s="50">
        <f ca="1">INDIRECT(EE$1&amp;$AK6)</f>
        <v>11368.59</v>
      </c>
      <c r="EF6" s="49"/>
      <c r="EG6" s="48">
        <f ca="1">-EF6+EE6</f>
        <v>11368.59</v>
      </c>
      <c r="EH6" s="47">
        <f ca="1">IF(EE6=0,IF(OR(EG6&gt;0,EG6&lt;0),1,""),EG6/EE6)</f>
        <v>1</v>
      </c>
      <c r="EI6" s="49">
        <f ca="1">EE6+DX6</f>
        <v>84127.569999999992</v>
      </c>
      <c r="EJ6" s="49">
        <f ca="1">EF6+DY6</f>
        <v>5685.625</v>
      </c>
      <c r="EK6" s="48">
        <f ca="1">-EJ6+EI6</f>
        <v>78441.944999999992</v>
      </c>
      <c r="EL6" s="47">
        <f ca="1">IF(EI6=0,IF(OR(EK6&gt;0,EK6&lt;0),1,""),EK6/EI6)</f>
        <v>0.93241662632119293</v>
      </c>
      <c r="EN6" s="78">
        <v>7221</v>
      </c>
      <c r="EO6" s="67" t="s">
        <v>64</v>
      </c>
      <c r="EP6" s="50">
        <f ca="1">INDIRECT(EP$1&amp;$AK6)</f>
        <v>11368.59</v>
      </c>
      <c r="EQ6" s="49"/>
      <c r="ER6" s="48">
        <f ca="1">-EQ6+EP6</f>
        <v>11368.59</v>
      </c>
      <c r="ES6" s="47">
        <f ca="1">IF(EP6=0,IF(OR(ER6&gt;0,ER6&lt;0),1,""),ER6/EP6)</f>
        <v>1</v>
      </c>
      <c r="ET6" s="49">
        <f ca="1">EP6+EI6</f>
        <v>95496.159999999989</v>
      </c>
      <c r="EU6" s="49">
        <f ca="1">EQ6+EJ6</f>
        <v>5685.625</v>
      </c>
      <c r="EV6" s="48">
        <f ca="1">-EU6+ET6</f>
        <v>89810.534999999989</v>
      </c>
      <c r="EW6" s="47">
        <f ca="1">IF(ET6=0,IF(OR(EV6&gt;0,EV6&lt;0),1,""),EV6/ET6)</f>
        <v>0.94046226570785674</v>
      </c>
      <c r="EY6" s="78">
        <v>7221</v>
      </c>
      <c r="EZ6" s="67" t="s">
        <v>64</v>
      </c>
      <c r="FA6" s="50">
        <f ca="1">INDIRECT(FA$1&amp;$AK6)</f>
        <v>10800.190000000017</v>
      </c>
      <c r="FB6" s="49"/>
      <c r="FC6" s="48">
        <f ca="1">-FB6+FA6</f>
        <v>10800.190000000017</v>
      </c>
      <c r="FD6" s="47">
        <f ca="1">IF(FA6=0,IF(OR(FC6&gt;0,FC6&lt;0),1,""),FC6/FA6)</f>
        <v>1</v>
      </c>
      <c r="FE6" s="49">
        <f ca="1">FA6+ET6</f>
        <v>106296.35</v>
      </c>
      <c r="FF6" s="49">
        <f ca="1">FB6+EU6</f>
        <v>5685.625</v>
      </c>
      <c r="FG6" s="48">
        <f ca="1">-FF6+FE6</f>
        <v>100610.72500000001</v>
      </c>
      <c r="FH6" s="47">
        <f ca="1">IF(FE6=0,IF(OR(FG6&gt;0,FG6&lt;0),1,""),FG6/FE6)</f>
        <v>0.94651156883561849</v>
      </c>
      <c r="FJ6" t="b">
        <f ca="1">FE6=Y6</f>
        <v>1</v>
      </c>
    </row>
    <row r="7" spans="1:166" x14ac:dyDescent="0.25">
      <c r="A7" s="78">
        <v>7222</v>
      </c>
      <c r="B7" s="67" t="s">
        <v>63</v>
      </c>
      <c r="C7" s="56"/>
      <c r="D7" s="76">
        <v>92160</v>
      </c>
      <c r="E7" s="75"/>
      <c r="F7" s="75">
        <f>-ROUND('[1]Cost (cutback)'!N19,2)</f>
        <v>-12391.97</v>
      </c>
      <c r="G7" s="75">
        <f>D7+F7</f>
        <v>79768.03</v>
      </c>
      <c r="H7" s="56" t="s">
        <v>4</v>
      </c>
      <c r="I7" s="74"/>
      <c r="J7" s="78">
        <v>7222</v>
      </c>
      <c r="K7" s="67" t="s">
        <v>63</v>
      </c>
      <c r="L7" s="73">
        <f>L6</f>
        <v>9.35</v>
      </c>
      <c r="M7" s="50">
        <v>0</v>
      </c>
      <c r="N7" s="70">
        <v>0</v>
      </c>
      <c r="O7" s="70">
        <f>ROUND(P7*0.4,2)</f>
        <v>3412.54</v>
      </c>
      <c r="P7" s="70">
        <f>ROUND(G7/L7,2)</f>
        <v>8531.34</v>
      </c>
      <c r="Q7" s="70">
        <f>P7</f>
        <v>8531.34</v>
      </c>
      <c r="R7" s="70">
        <f>Q7</f>
        <v>8531.34</v>
      </c>
      <c r="S7" s="70">
        <f>R7</f>
        <v>8531.34</v>
      </c>
      <c r="T7" s="70">
        <f>S7</f>
        <v>8531.34</v>
      </c>
      <c r="U7" s="70">
        <f>T7</f>
        <v>8531.34</v>
      </c>
      <c r="V7" s="70">
        <f>U7</f>
        <v>8531.34</v>
      </c>
      <c r="W7" s="70">
        <f>V7</f>
        <v>8531.34</v>
      </c>
      <c r="X7" s="69">
        <f>G7-SUM(M7:W7)</f>
        <v>8104.7700000000041</v>
      </c>
      <c r="Y7" s="50">
        <f>SUM(M7:X7)</f>
        <v>79768.03</v>
      </c>
      <c r="Z7" s="49">
        <f>G7-Y7</f>
        <v>0</v>
      </c>
      <c r="AA7" s="72"/>
      <c r="AB7" s="78">
        <v>7222</v>
      </c>
      <c r="AC7" s="67" t="s">
        <v>63</v>
      </c>
      <c r="AD7" s="71">
        <f>SUM(M7:O7)</f>
        <v>3412.54</v>
      </c>
      <c r="AE7" s="70">
        <f>SUM(P7:R7)</f>
        <v>25594.02</v>
      </c>
      <c r="AF7" s="70">
        <f>SUM(S7:U7)</f>
        <v>25594.02</v>
      </c>
      <c r="AG7" s="69">
        <f>SUM(V7:X7)</f>
        <v>25167.450000000004</v>
      </c>
      <c r="AH7" s="51">
        <f>SUM(AD7:AG7)</f>
        <v>79768.03</v>
      </c>
      <c r="AI7" s="12">
        <f>G7-AH7</f>
        <v>0</v>
      </c>
      <c r="AK7">
        <v>7</v>
      </c>
      <c r="AL7" s="78">
        <v>7222</v>
      </c>
      <c r="AM7" s="67" t="s">
        <v>63</v>
      </c>
      <c r="AN7" s="50">
        <f ca="1">INDIRECT(AN$1&amp;$AK7)</f>
        <v>0</v>
      </c>
      <c r="AO7" s="49">
        <v>0</v>
      </c>
      <c r="AP7" s="48">
        <f ca="1">-AO7+AN7</f>
        <v>0</v>
      </c>
      <c r="AQ7" s="47" t="str">
        <f ca="1">IF(AN7=0,IF(OR(AP7&gt;0,AP7&lt;0),1,""),AP7/AN7)</f>
        <v/>
      </c>
      <c r="AS7" s="78">
        <v>7222</v>
      </c>
      <c r="AT7" s="67" t="s">
        <v>63</v>
      </c>
      <c r="AU7" s="49">
        <f ca="1">INDIRECT(AU$1&amp;$AK7)</f>
        <v>0</v>
      </c>
      <c r="AV7" s="49">
        <f ca="1">AU7</f>
        <v>0</v>
      </c>
      <c r="AW7" s="48">
        <f ca="1">-AV7+AU7</f>
        <v>0</v>
      </c>
      <c r="AX7" s="47" t="str">
        <f ca="1">IF(AU7=0,IF(OR(AW7&gt;0,AW7&lt;0),1,""),AW7/AU7)</f>
        <v/>
      </c>
      <c r="AY7" s="49">
        <f ca="1">AU7+AN7</f>
        <v>0</v>
      </c>
      <c r="AZ7" s="49">
        <f ca="1">AV7+AO7</f>
        <v>0</v>
      </c>
      <c r="BA7" s="48">
        <f ca="1">-AZ7+AY7</f>
        <v>0</v>
      </c>
      <c r="BB7" s="47" t="str">
        <f ca="1">IF(AY7=0,IF(OR(BA7&gt;0,BA7&lt;0),1,""),BA7/AY7)</f>
        <v/>
      </c>
      <c r="BD7" s="78">
        <v>7222</v>
      </c>
      <c r="BE7" s="67" t="s">
        <v>63</v>
      </c>
      <c r="BF7" s="50">
        <f ca="1">INDIRECT(BF$1&amp;$AK7)</f>
        <v>3412.54</v>
      </c>
      <c r="BG7" s="49">
        <f>'[1]Cost (cutback)'!P10</f>
        <v>4266.666666666667</v>
      </c>
      <c r="BH7" s="48">
        <f ca="1">-BG7+BF7</f>
        <v>-854.12666666666701</v>
      </c>
      <c r="BI7" s="47">
        <f ca="1">IF(BF7=0,IF(OR(BH7&gt;0,BH7&lt;0),1,""),BH7/BF7)</f>
        <v>-0.25029059488435801</v>
      </c>
      <c r="BJ7" s="49">
        <f ca="1">BF7+AY7</f>
        <v>3412.54</v>
      </c>
      <c r="BK7" s="49">
        <f ca="1">BG7+AZ7</f>
        <v>4266.666666666667</v>
      </c>
      <c r="BL7" s="48">
        <f ca="1">-BK7+BJ7</f>
        <v>-854.12666666666701</v>
      </c>
      <c r="BM7" s="47">
        <f ca="1">IF(BJ7=0,IF(OR(BL7&gt;0,BL7&lt;0),1,""),BL7/BJ7)</f>
        <v>-0.25029059488435801</v>
      </c>
      <c r="BO7" s="78">
        <v>7222</v>
      </c>
      <c r="BP7" s="67" t="s">
        <v>63</v>
      </c>
      <c r="BQ7" s="50">
        <f ca="1">INDIRECT(BQ$1&amp;$AK7)</f>
        <v>8531.34</v>
      </c>
      <c r="BR7" s="49"/>
      <c r="BS7" s="48">
        <f ca="1">-BR7+BQ7</f>
        <v>8531.34</v>
      </c>
      <c r="BT7" s="47">
        <f ca="1">IF(BQ7=0,IF(OR(BS7&gt;0,BS7&lt;0),1,""),BS7/BQ7)</f>
        <v>1</v>
      </c>
      <c r="BU7" s="49">
        <f ca="1">BQ7+BJ7</f>
        <v>11943.880000000001</v>
      </c>
      <c r="BV7" s="49">
        <f ca="1">BR7+BK7</f>
        <v>4266.666666666667</v>
      </c>
      <c r="BW7" s="48">
        <f ca="1">-BV7+BU7</f>
        <v>7677.213333333334</v>
      </c>
      <c r="BX7" s="47">
        <f ca="1">IF(BU7=0,IF(OR(BW7&gt;0,BW7&lt;0),1,""),BW7/BU7)</f>
        <v>0.64277381666035938</v>
      </c>
      <c r="BZ7" s="78">
        <v>7222</v>
      </c>
      <c r="CA7" s="67" t="s">
        <v>63</v>
      </c>
      <c r="CB7" s="50">
        <f ca="1">INDIRECT(CB$1&amp;$AK7)</f>
        <v>8531.34</v>
      </c>
      <c r="CC7" s="49"/>
      <c r="CD7" s="48">
        <f ca="1">-CC7+CB7</f>
        <v>8531.34</v>
      </c>
      <c r="CE7" s="47">
        <f ca="1">IF(CB7=0,IF(OR(CD7&gt;0,CD7&lt;0),1,""),CD7/CB7)</f>
        <v>1</v>
      </c>
      <c r="CF7" s="49">
        <f ca="1">CB7+BU7</f>
        <v>20475.22</v>
      </c>
      <c r="CG7" s="49">
        <f ca="1">CC7+BV7</f>
        <v>4266.666666666667</v>
      </c>
      <c r="CH7" s="48">
        <f ca="1">-CG7+CF7</f>
        <v>16208.553333333333</v>
      </c>
      <c r="CI7" s="47">
        <f ca="1">IF(CF7=0,IF(OR(CH7&gt;0,CH7&lt;0),1,""),CH7/CF7)</f>
        <v>0.79161803064061498</v>
      </c>
      <c r="CK7" s="78">
        <v>7222</v>
      </c>
      <c r="CL7" s="67" t="s">
        <v>63</v>
      </c>
      <c r="CM7" s="50">
        <f ca="1">INDIRECT(CM$1&amp;$AK7)</f>
        <v>8531.34</v>
      </c>
      <c r="CN7" s="49"/>
      <c r="CO7" s="48">
        <f ca="1">-CN7+CM7</f>
        <v>8531.34</v>
      </c>
      <c r="CP7" s="47">
        <f ca="1">IF(CM7=0,IF(OR(CO7&gt;0,CO7&lt;0),1,""),CO7/CM7)</f>
        <v>1</v>
      </c>
      <c r="CQ7" s="49">
        <f ca="1">CM7+CF7</f>
        <v>29006.560000000001</v>
      </c>
      <c r="CR7" s="49">
        <f ca="1">CN7+CG7</f>
        <v>4266.666666666667</v>
      </c>
      <c r="CS7" s="48">
        <f ca="1">-CR7+CQ7</f>
        <v>24739.893333333333</v>
      </c>
      <c r="CT7" s="47">
        <f ca="1">IF(CQ7=0,IF(OR(CS7&gt;0,CS7&lt;0),1,""),CS7/CQ7)</f>
        <v>0.85290683670636336</v>
      </c>
      <c r="CV7" s="78">
        <v>7222</v>
      </c>
      <c r="CW7" s="67" t="s">
        <v>63</v>
      </c>
      <c r="CX7" s="50">
        <f ca="1">INDIRECT(CX$1&amp;$AK7)</f>
        <v>8531.34</v>
      </c>
      <c r="CY7" s="49"/>
      <c r="CZ7" s="48">
        <f ca="1">-CY7+CX7</f>
        <v>8531.34</v>
      </c>
      <c r="DA7" s="47">
        <f ca="1">IF(CX7=0,IF(OR(CZ7&gt;0,CZ7&lt;0),1,""),CZ7/CX7)</f>
        <v>1</v>
      </c>
      <c r="DB7" s="49">
        <f ca="1">CX7+CQ7</f>
        <v>37537.9</v>
      </c>
      <c r="DC7" s="49">
        <f ca="1">CY7+CR7</f>
        <v>4266.666666666667</v>
      </c>
      <c r="DD7" s="48">
        <f ca="1">-DC7+DB7</f>
        <v>33271.233333333337</v>
      </c>
      <c r="DE7" s="47">
        <f ca="1">IF(DB7=0,IF(OR(DD7&gt;0,DD7&lt;0),1,""),DD7/DB7)</f>
        <v>0.88633709752898637</v>
      </c>
      <c r="DG7" s="78">
        <v>7222</v>
      </c>
      <c r="DH7" s="67" t="s">
        <v>63</v>
      </c>
      <c r="DI7" s="50">
        <f ca="1">INDIRECT(DI$1&amp;$AK7)</f>
        <v>8531.34</v>
      </c>
      <c r="DJ7" s="49"/>
      <c r="DK7" s="48">
        <f ca="1">-DJ7+DI7</f>
        <v>8531.34</v>
      </c>
      <c r="DL7" s="47">
        <f ca="1">IF(DI7=0,IF(OR(DK7&gt;0,DK7&lt;0),1,""),DK7/DI7)</f>
        <v>1</v>
      </c>
      <c r="DM7" s="49">
        <f ca="1">DI7+DB7</f>
        <v>46069.240000000005</v>
      </c>
      <c r="DN7" s="49">
        <f ca="1">DJ7+DC7</f>
        <v>4266.666666666667</v>
      </c>
      <c r="DO7" s="48">
        <f ca="1">-DN7+DM7</f>
        <v>41802.573333333341</v>
      </c>
      <c r="DP7" s="47">
        <f ca="1">IF(DM7=0,IF(OR(DO7&gt;0,DO7&lt;0),1,""),DO7/DM7)</f>
        <v>0.90738578134419701</v>
      </c>
      <c r="DR7" s="78">
        <v>7222</v>
      </c>
      <c r="DS7" s="67" t="s">
        <v>63</v>
      </c>
      <c r="DT7" s="50">
        <f ca="1">INDIRECT(DT$1&amp;$AK7)</f>
        <v>8531.34</v>
      </c>
      <c r="DU7" s="49"/>
      <c r="DV7" s="48">
        <f ca="1">-DU7+DT7</f>
        <v>8531.34</v>
      </c>
      <c r="DW7" s="47">
        <f ca="1">IF(DT7=0,IF(OR(DV7&gt;0,DV7&lt;0),1,""),DV7/DT7)</f>
        <v>1</v>
      </c>
      <c r="DX7" s="49">
        <f ca="1">DT7+DM7</f>
        <v>54600.58</v>
      </c>
      <c r="DY7" s="49">
        <f ca="1">DU7+DN7</f>
        <v>4266.666666666667</v>
      </c>
      <c r="DZ7" s="48">
        <f ca="1">-DY7+DX7</f>
        <v>50333.913333333338</v>
      </c>
      <c r="EA7" s="47">
        <f ca="1">IF(DX7=0,IF(OR(DZ7&gt;0,DZ7&lt;0),1,""),DZ7/DX7)</f>
        <v>0.92185675194903305</v>
      </c>
      <c r="EC7" s="78">
        <v>7222</v>
      </c>
      <c r="ED7" s="67" t="s">
        <v>63</v>
      </c>
      <c r="EE7" s="50">
        <f ca="1">INDIRECT(EE$1&amp;$AK7)</f>
        <v>8531.34</v>
      </c>
      <c r="EF7" s="49"/>
      <c r="EG7" s="48">
        <f ca="1">-EF7+EE7</f>
        <v>8531.34</v>
      </c>
      <c r="EH7" s="47">
        <f ca="1">IF(EE7=0,IF(OR(EG7&gt;0,EG7&lt;0),1,""),EG7/EE7)</f>
        <v>1</v>
      </c>
      <c r="EI7" s="49">
        <f ca="1">EE7+DX7</f>
        <v>63131.92</v>
      </c>
      <c r="EJ7" s="49">
        <f ca="1">EF7+DY7</f>
        <v>4266.666666666667</v>
      </c>
      <c r="EK7" s="48">
        <f ca="1">-EJ7+EI7</f>
        <v>58865.253333333334</v>
      </c>
      <c r="EL7" s="47">
        <f ca="1">IF(EI7=0,IF(OR(EK7&gt;0,EK7&lt;0),1,""),EK7/EI7)</f>
        <v>0.93241664966523008</v>
      </c>
      <c r="EN7" s="78">
        <v>7222</v>
      </c>
      <c r="EO7" s="67" t="s">
        <v>63</v>
      </c>
      <c r="EP7" s="50">
        <f ca="1">INDIRECT(EP$1&amp;$AK7)</f>
        <v>8531.34</v>
      </c>
      <c r="EQ7" s="49"/>
      <c r="ER7" s="48">
        <f ca="1">-EQ7+EP7</f>
        <v>8531.34</v>
      </c>
      <c r="ES7" s="47">
        <f ca="1">IF(EP7=0,IF(OR(ER7&gt;0,ER7&lt;0),1,""),ER7/EP7)</f>
        <v>1</v>
      </c>
      <c r="ET7" s="49">
        <f ca="1">EP7+EI7</f>
        <v>71663.259999999995</v>
      </c>
      <c r="EU7" s="49">
        <f ca="1">EQ7+EJ7</f>
        <v>4266.666666666667</v>
      </c>
      <c r="EV7" s="48">
        <f ca="1">-EU7+ET7</f>
        <v>67396.593333333323</v>
      </c>
      <c r="EW7" s="47">
        <f ca="1">IF(ET7=0,IF(OR(EV7&gt;0,EV7&lt;0),1,""),EV7/ET7)</f>
        <v>0.94046228616076533</v>
      </c>
      <c r="EY7" s="78">
        <v>7222</v>
      </c>
      <c r="EZ7" s="67" t="s">
        <v>63</v>
      </c>
      <c r="FA7" s="50">
        <f ca="1">INDIRECT(FA$1&amp;$AK7)</f>
        <v>8104.7700000000041</v>
      </c>
      <c r="FB7" s="49"/>
      <c r="FC7" s="48">
        <f ca="1">-FB7+FA7</f>
        <v>8104.7700000000041</v>
      </c>
      <c r="FD7" s="47">
        <f ca="1">IF(FA7=0,IF(OR(FC7&gt;0,FC7&lt;0),1,""),FC7/FA7)</f>
        <v>1</v>
      </c>
      <c r="FE7" s="49">
        <f ca="1">FA7+ET7</f>
        <v>79768.03</v>
      </c>
      <c r="FF7" s="49">
        <f ca="1">FB7+EU7</f>
        <v>4266.666666666667</v>
      </c>
      <c r="FG7" s="48">
        <f ca="1">-FF7+FE7</f>
        <v>75501.363333333327</v>
      </c>
      <c r="FH7" s="47">
        <f ca="1">IF(FE7=0,IF(OR(FG7&gt;0,FG7&lt;0),1,""),FG7/FE7)</f>
        <v>0.94651157027863575</v>
      </c>
      <c r="FJ7" t="b">
        <f ca="1">FE7=Y7</f>
        <v>1</v>
      </c>
    </row>
    <row r="8" spans="1:166" x14ac:dyDescent="0.25">
      <c r="A8" s="78">
        <v>7223</v>
      </c>
      <c r="B8" s="67" t="s">
        <v>62</v>
      </c>
      <c r="C8" s="56"/>
      <c r="D8" s="76">
        <v>27000</v>
      </c>
      <c r="E8" s="75"/>
      <c r="F8" s="75">
        <f>-ROUND('[1]Cost (cutback)'!N20,2)</f>
        <v>0</v>
      </c>
      <c r="G8" s="75">
        <f>D8+F8</f>
        <v>27000</v>
      </c>
      <c r="H8" s="56"/>
      <c r="I8" s="74"/>
      <c r="J8" s="78">
        <v>7223</v>
      </c>
      <c r="K8" s="67" t="s">
        <v>62</v>
      </c>
      <c r="L8" s="73">
        <v>12</v>
      </c>
      <c r="M8" s="50">
        <f>ROUND(G8/L8,2)</f>
        <v>2250</v>
      </c>
      <c r="N8" s="70">
        <f>M8</f>
        <v>2250</v>
      </c>
      <c r="O8" s="70">
        <f>N8</f>
        <v>2250</v>
      </c>
      <c r="P8" s="70">
        <f>O8</f>
        <v>2250</v>
      </c>
      <c r="Q8" s="70">
        <f>P8</f>
        <v>2250</v>
      </c>
      <c r="R8" s="70">
        <f>Q8</f>
        <v>2250</v>
      </c>
      <c r="S8" s="70">
        <f>R8</f>
        <v>2250</v>
      </c>
      <c r="T8" s="70">
        <f>S8</f>
        <v>2250</v>
      </c>
      <c r="U8" s="70">
        <f>T8</f>
        <v>2250</v>
      </c>
      <c r="V8" s="70">
        <f>U8</f>
        <v>2250</v>
      </c>
      <c r="W8" s="70">
        <f>V8</f>
        <v>2250</v>
      </c>
      <c r="X8" s="69">
        <f>G8-SUM(M8:W8)</f>
        <v>2250</v>
      </c>
      <c r="Y8" s="50">
        <f>SUM(M8:X8)</f>
        <v>27000</v>
      </c>
      <c r="Z8" s="49">
        <f>G8-Y8</f>
        <v>0</v>
      </c>
      <c r="AA8" s="72"/>
      <c r="AB8" s="78">
        <v>7223</v>
      </c>
      <c r="AC8" s="67" t="s">
        <v>62</v>
      </c>
      <c r="AD8" s="71">
        <f>SUM(M8:O8)</f>
        <v>6750</v>
      </c>
      <c r="AE8" s="70">
        <f>SUM(P8:R8)</f>
        <v>6750</v>
      </c>
      <c r="AF8" s="70">
        <f>SUM(S8:U8)</f>
        <v>6750</v>
      </c>
      <c r="AG8" s="69">
        <f>SUM(V8:X8)</f>
        <v>6750</v>
      </c>
      <c r="AH8" s="51">
        <f>SUM(AD8:AG8)</f>
        <v>27000</v>
      </c>
      <c r="AI8" s="12">
        <f>G8-AH8</f>
        <v>0</v>
      </c>
      <c r="AK8">
        <v>8</v>
      </c>
      <c r="AL8" s="78">
        <v>7223</v>
      </c>
      <c r="AM8" s="67" t="s">
        <v>62</v>
      </c>
      <c r="AN8" s="50">
        <f ca="1">INDIRECT(AN$1&amp;$AK8)</f>
        <v>2250</v>
      </c>
      <c r="AO8" s="49">
        <v>1250</v>
      </c>
      <c r="AP8" s="48">
        <f ca="1">-AO8+AN8</f>
        <v>1000</v>
      </c>
      <c r="AQ8" s="47">
        <f ca="1">IF(AN8=0,IF(OR(AP8&gt;0,AP8&lt;0),1,""),AP8/AN8)</f>
        <v>0.44444444444444442</v>
      </c>
      <c r="AS8" s="78">
        <v>7223</v>
      </c>
      <c r="AT8" s="67" t="s">
        <v>62</v>
      </c>
      <c r="AU8" s="49">
        <f ca="1">INDIRECT(AU$1&amp;$AK8)</f>
        <v>2250</v>
      </c>
      <c r="AV8" s="49">
        <f ca="1">AU8</f>
        <v>2250</v>
      </c>
      <c r="AW8" s="48">
        <f ca="1">-AV8+AU8</f>
        <v>0</v>
      </c>
      <c r="AX8" s="47">
        <f ca="1">IF(AU8=0,IF(OR(AW8&gt;0,AW8&lt;0),1,""),AW8/AU8)</f>
        <v>0</v>
      </c>
      <c r="AY8" s="49">
        <f ca="1">AU8+AN8</f>
        <v>4500</v>
      </c>
      <c r="AZ8" s="49">
        <f ca="1">AV8+AO8</f>
        <v>3500</v>
      </c>
      <c r="BA8" s="48">
        <f ca="1">-AZ8+AY8</f>
        <v>1000</v>
      </c>
      <c r="BB8" s="47">
        <f ca="1">IF(AY8=0,IF(OR(BA8&gt;0,BA8&lt;0),1,""),BA8/AY8)</f>
        <v>0.22222222222222221</v>
      </c>
      <c r="BD8" s="78">
        <v>7223</v>
      </c>
      <c r="BE8" s="67" t="s">
        <v>62</v>
      </c>
      <c r="BF8" s="50">
        <f ca="1">INDIRECT(BF$1&amp;$AK8)</f>
        <v>2250</v>
      </c>
      <c r="BG8" s="49">
        <f ca="1">BF8</f>
        <v>2250</v>
      </c>
      <c r="BH8" s="48">
        <f ca="1">-BG8+BF8</f>
        <v>0</v>
      </c>
      <c r="BI8" s="47">
        <f ca="1">IF(BF8=0,IF(OR(BH8&gt;0,BH8&lt;0),1,""),BH8/BF8)</f>
        <v>0</v>
      </c>
      <c r="BJ8" s="49">
        <f ca="1">BF8+AY8</f>
        <v>6750</v>
      </c>
      <c r="BK8" s="49">
        <f ca="1">BG8+AZ8</f>
        <v>5750</v>
      </c>
      <c r="BL8" s="48">
        <f ca="1">-BK8+BJ8</f>
        <v>1000</v>
      </c>
      <c r="BM8" s="47">
        <f ca="1">IF(BJ8=0,IF(OR(BL8&gt;0,BL8&lt;0),1,""),BL8/BJ8)</f>
        <v>0.14814814814814814</v>
      </c>
      <c r="BO8" s="78">
        <v>7223</v>
      </c>
      <c r="BP8" s="67" t="s">
        <v>62</v>
      </c>
      <c r="BQ8" s="50">
        <f ca="1">INDIRECT(BQ$1&amp;$AK8)</f>
        <v>2250</v>
      </c>
      <c r="BR8" s="49"/>
      <c r="BS8" s="48">
        <f ca="1">-BR8+BQ8</f>
        <v>2250</v>
      </c>
      <c r="BT8" s="47">
        <f ca="1">IF(BQ8=0,IF(OR(BS8&gt;0,BS8&lt;0),1,""),BS8/BQ8)</f>
        <v>1</v>
      </c>
      <c r="BU8" s="49">
        <f ca="1">BQ8+BJ8</f>
        <v>9000</v>
      </c>
      <c r="BV8" s="49">
        <f ca="1">BR8+BK8</f>
        <v>5750</v>
      </c>
      <c r="BW8" s="48">
        <f ca="1">-BV8+BU8</f>
        <v>3250</v>
      </c>
      <c r="BX8" s="47">
        <f ca="1">IF(BU8=0,IF(OR(BW8&gt;0,BW8&lt;0),1,""),BW8/BU8)</f>
        <v>0.3611111111111111</v>
      </c>
      <c r="BZ8" s="78">
        <v>7223</v>
      </c>
      <c r="CA8" s="67" t="s">
        <v>62</v>
      </c>
      <c r="CB8" s="50">
        <f ca="1">INDIRECT(CB$1&amp;$AK8)</f>
        <v>2250</v>
      </c>
      <c r="CC8" s="49"/>
      <c r="CD8" s="48">
        <f ca="1">-CC8+CB8</f>
        <v>2250</v>
      </c>
      <c r="CE8" s="47">
        <f ca="1">IF(CB8=0,IF(OR(CD8&gt;0,CD8&lt;0),1,""),CD8/CB8)</f>
        <v>1</v>
      </c>
      <c r="CF8" s="49">
        <f ca="1">CB8+BU8</f>
        <v>11250</v>
      </c>
      <c r="CG8" s="49">
        <f ca="1">CC8+BV8</f>
        <v>5750</v>
      </c>
      <c r="CH8" s="48">
        <f ca="1">-CG8+CF8</f>
        <v>5500</v>
      </c>
      <c r="CI8" s="47">
        <f ca="1">IF(CF8=0,IF(OR(CH8&gt;0,CH8&lt;0),1,""),CH8/CF8)</f>
        <v>0.48888888888888887</v>
      </c>
      <c r="CK8" s="78">
        <v>7223</v>
      </c>
      <c r="CL8" s="67" t="s">
        <v>62</v>
      </c>
      <c r="CM8" s="50">
        <f ca="1">INDIRECT(CM$1&amp;$AK8)</f>
        <v>2250</v>
      </c>
      <c r="CN8" s="49"/>
      <c r="CO8" s="48">
        <f ca="1">-CN8+CM8</f>
        <v>2250</v>
      </c>
      <c r="CP8" s="47">
        <f ca="1">IF(CM8=0,IF(OR(CO8&gt;0,CO8&lt;0),1,""),CO8/CM8)</f>
        <v>1</v>
      </c>
      <c r="CQ8" s="49">
        <f ca="1">CM8+CF8</f>
        <v>13500</v>
      </c>
      <c r="CR8" s="49">
        <f ca="1">CN8+CG8</f>
        <v>5750</v>
      </c>
      <c r="CS8" s="48">
        <f ca="1">-CR8+CQ8</f>
        <v>7750</v>
      </c>
      <c r="CT8" s="47">
        <f ca="1">IF(CQ8=0,IF(OR(CS8&gt;0,CS8&lt;0),1,""),CS8/CQ8)</f>
        <v>0.57407407407407407</v>
      </c>
      <c r="CV8" s="78">
        <v>7223</v>
      </c>
      <c r="CW8" s="67" t="s">
        <v>62</v>
      </c>
      <c r="CX8" s="50">
        <f ca="1">INDIRECT(CX$1&amp;$AK8)</f>
        <v>2250</v>
      </c>
      <c r="CY8" s="49"/>
      <c r="CZ8" s="48">
        <f ca="1">-CY8+CX8</f>
        <v>2250</v>
      </c>
      <c r="DA8" s="47">
        <f ca="1">IF(CX8=0,IF(OR(CZ8&gt;0,CZ8&lt;0),1,""),CZ8/CX8)</f>
        <v>1</v>
      </c>
      <c r="DB8" s="49">
        <f ca="1">CX8+CQ8</f>
        <v>15750</v>
      </c>
      <c r="DC8" s="49">
        <f ca="1">CY8+CR8</f>
        <v>5750</v>
      </c>
      <c r="DD8" s="48">
        <f ca="1">-DC8+DB8</f>
        <v>10000</v>
      </c>
      <c r="DE8" s="47">
        <f ca="1">IF(DB8=0,IF(OR(DD8&gt;0,DD8&lt;0),1,""),DD8/DB8)</f>
        <v>0.63492063492063489</v>
      </c>
      <c r="DG8" s="78">
        <v>7223</v>
      </c>
      <c r="DH8" s="67" t="s">
        <v>62</v>
      </c>
      <c r="DI8" s="50">
        <f ca="1">INDIRECT(DI$1&amp;$AK8)</f>
        <v>2250</v>
      </c>
      <c r="DJ8" s="49"/>
      <c r="DK8" s="48">
        <f ca="1">-DJ8+DI8</f>
        <v>2250</v>
      </c>
      <c r="DL8" s="47">
        <f ca="1">IF(DI8=0,IF(OR(DK8&gt;0,DK8&lt;0),1,""),DK8/DI8)</f>
        <v>1</v>
      </c>
      <c r="DM8" s="49">
        <f ca="1">DI8+DB8</f>
        <v>18000</v>
      </c>
      <c r="DN8" s="49">
        <f ca="1">DJ8+DC8</f>
        <v>5750</v>
      </c>
      <c r="DO8" s="48">
        <f ca="1">-DN8+DM8</f>
        <v>12250</v>
      </c>
      <c r="DP8" s="47">
        <f ca="1">IF(DM8=0,IF(OR(DO8&gt;0,DO8&lt;0),1,""),DO8/DM8)</f>
        <v>0.68055555555555558</v>
      </c>
      <c r="DR8" s="78">
        <v>7223</v>
      </c>
      <c r="DS8" s="67" t="s">
        <v>62</v>
      </c>
      <c r="DT8" s="50">
        <f ca="1">INDIRECT(DT$1&amp;$AK8)</f>
        <v>2250</v>
      </c>
      <c r="DU8" s="49"/>
      <c r="DV8" s="48">
        <f ca="1">-DU8+DT8</f>
        <v>2250</v>
      </c>
      <c r="DW8" s="47">
        <f ca="1">IF(DT8=0,IF(OR(DV8&gt;0,DV8&lt;0),1,""),DV8/DT8)</f>
        <v>1</v>
      </c>
      <c r="DX8" s="49">
        <f ca="1">DT8+DM8</f>
        <v>20250</v>
      </c>
      <c r="DY8" s="49">
        <f ca="1">DU8+DN8</f>
        <v>5750</v>
      </c>
      <c r="DZ8" s="48">
        <f ca="1">-DY8+DX8</f>
        <v>14500</v>
      </c>
      <c r="EA8" s="47">
        <f ca="1">IF(DX8=0,IF(OR(DZ8&gt;0,DZ8&lt;0),1,""),DZ8/DX8)</f>
        <v>0.71604938271604934</v>
      </c>
      <c r="EC8" s="78">
        <v>7223</v>
      </c>
      <c r="ED8" s="67" t="s">
        <v>62</v>
      </c>
      <c r="EE8" s="50">
        <f ca="1">INDIRECT(EE$1&amp;$AK8)</f>
        <v>2250</v>
      </c>
      <c r="EF8" s="49"/>
      <c r="EG8" s="48">
        <f ca="1">-EF8+EE8</f>
        <v>2250</v>
      </c>
      <c r="EH8" s="47">
        <f ca="1">IF(EE8=0,IF(OR(EG8&gt;0,EG8&lt;0),1,""),EG8/EE8)</f>
        <v>1</v>
      </c>
      <c r="EI8" s="49">
        <f ca="1">EE8+DX8</f>
        <v>22500</v>
      </c>
      <c r="EJ8" s="49">
        <f ca="1">EF8+DY8</f>
        <v>5750</v>
      </c>
      <c r="EK8" s="48">
        <f ca="1">-EJ8+EI8</f>
        <v>16750</v>
      </c>
      <c r="EL8" s="47">
        <f ca="1">IF(EI8=0,IF(OR(EK8&gt;0,EK8&lt;0),1,""),EK8/EI8)</f>
        <v>0.74444444444444446</v>
      </c>
      <c r="EN8" s="78">
        <v>7223</v>
      </c>
      <c r="EO8" s="67" t="s">
        <v>62</v>
      </c>
      <c r="EP8" s="50">
        <f ca="1">INDIRECT(EP$1&amp;$AK8)</f>
        <v>2250</v>
      </c>
      <c r="EQ8" s="49"/>
      <c r="ER8" s="48">
        <f ca="1">-EQ8+EP8</f>
        <v>2250</v>
      </c>
      <c r="ES8" s="47">
        <f ca="1">IF(EP8=0,IF(OR(ER8&gt;0,ER8&lt;0),1,""),ER8/EP8)</f>
        <v>1</v>
      </c>
      <c r="ET8" s="49">
        <f ca="1">EP8+EI8</f>
        <v>24750</v>
      </c>
      <c r="EU8" s="49">
        <f ca="1">EQ8+EJ8</f>
        <v>5750</v>
      </c>
      <c r="EV8" s="48">
        <f ca="1">-EU8+ET8</f>
        <v>19000</v>
      </c>
      <c r="EW8" s="47">
        <f ca="1">IF(ET8=0,IF(OR(EV8&gt;0,EV8&lt;0),1,""),EV8/ET8)</f>
        <v>0.76767676767676762</v>
      </c>
      <c r="EY8" s="78">
        <v>7223</v>
      </c>
      <c r="EZ8" s="67" t="s">
        <v>62</v>
      </c>
      <c r="FA8" s="50">
        <f ca="1">INDIRECT(FA$1&amp;$AK8)</f>
        <v>2250</v>
      </c>
      <c r="FB8" s="49"/>
      <c r="FC8" s="48">
        <f ca="1">-FB8+FA8</f>
        <v>2250</v>
      </c>
      <c r="FD8" s="47">
        <f ca="1">IF(FA8=0,IF(OR(FC8&gt;0,FC8&lt;0),1,""),FC8/FA8)</f>
        <v>1</v>
      </c>
      <c r="FE8" s="49">
        <f ca="1">FA8+ET8</f>
        <v>27000</v>
      </c>
      <c r="FF8" s="49">
        <f ca="1">FB8+EU8</f>
        <v>5750</v>
      </c>
      <c r="FG8" s="48">
        <f ca="1">-FF8+FE8</f>
        <v>21250</v>
      </c>
      <c r="FH8" s="47">
        <f ca="1">IF(FE8=0,IF(OR(FG8&gt;0,FG8&lt;0),1,""),FG8/FE8)</f>
        <v>0.78703703703703709</v>
      </c>
      <c r="FJ8" t="b">
        <f ca="1">FE8=Y8</f>
        <v>1</v>
      </c>
    </row>
    <row r="9" spans="1:166" x14ac:dyDescent="0.25">
      <c r="A9" s="78">
        <v>7224</v>
      </c>
      <c r="B9" s="67" t="s">
        <v>61</v>
      </c>
      <c r="C9" s="56"/>
      <c r="D9" s="76">
        <v>61404.75</v>
      </c>
      <c r="E9" s="75"/>
      <c r="F9" s="75">
        <f>-ROUND('[1]Cost (cutback)'!N21,2)</f>
        <v>-8256.57</v>
      </c>
      <c r="G9" s="75">
        <f>D9+F9</f>
        <v>53148.18</v>
      </c>
      <c r="H9" s="56" t="s">
        <v>4</v>
      </c>
      <c r="I9" s="74"/>
      <c r="J9" s="78">
        <v>7224</v>
      </c>
      <c r="K9" s="67" t="s">
        <v>61</v>
      </c>
      <c r="L9" s="73">
        <f>L6</f>
        <v>9.35</v>
      </c>
      <c r="M9" s="50">
        <v>0</v>
      </c>
      <c r="N9" s="70">
        <v>0</v>
      </c>
      <c r="O9" s="70">
        <f>ROUND(P9*0.4,2)</f>
        <v>2273.7199999999998</v>
      </c>
      <c r="P9" s="70">
        <f>ROUND(G9/L9,2)</f>
        <v>5684.3</v>
      </c>
      <c r="Q9" s="70">
        <f>P9</f>
        <v>5684.3</v>
      </c>
      <c r="R9" s="70">
        <f>Q9</f>
        <v>5684.3</v>
      </c>
      <c r="S9" s="70">
        <f>R9</f>
        <v>5684.3</v>
      </c>
      <c r="T9" s="70">
        <f>S9</f>
        <v>5684.3</v>
      </c>
      <c r="U9" s="70">
        <f>T9</f>
        <v>5684.3</v>
      </c>
      <c r="V9" s="70">
        <f>U9</f>
        <v>5684.3</v>
      </c>
      <c r="W9" s="70">
        <f>V9</f>
        <v>5684.3</v>
      </c>
      <c r="X9" s="69">
        <f>G9-SUM(M9:W9)</f>
        <v>5400.0599999999977</v>
      </c>
      <c r="Y9" s="50">
        <f>SUM(M9:X9)</f>
        <v>53148.18</v>
      </c>
      <c r="Z9" s="49">
        <f>G9-Y9</f>
        <v>0</v>
      </c>
      <c r="AA9" s="72"/>
      <c r="AB9" s="78">
        <v>7224</v>
      </c>
      <c r="AC9" s="67" t="s">
        <v>61</v>
      </c>
      <c r="AD9" s="71">
        <f>SUM(M9:O9)</f>
        <v>2273.7199999999998</v>
      </c>
      <c r="AE9" s="70">
        <f>SUM(P9:R9)</f>
        <v>17052.900000000001</v>
      </c>
      <c r="AF9" s="70">
        <f>SUM(S9:U9)</f>
        <v>17052.900000000001</v>
      </c>
      <c r="AG9" s="69">
        <f>SUM(V9:X9)</f>
        <v>16768.659999999996</v>
      </c>
      <c r="AH9" s="51">
        <f>SUM(AD9:AG9)</f>
        <v>53148.18</v>
      </c>
      <c r="AI9" s="12">
        <f>G9-AH9</f>
        <v>0</v>
      </c>
      <c r="AK9">
        <v>9</v>
      </c>
      <c r="AL9" s="78">
        <v>7224</v>
      </c>
      <c r="AM9" s="67" t="s">
        <v>61</v>
      </c>
      <c r="AN9" s="50">
        <f ca="1">INDIRECT(AN$1&amp;$AK9)</f>
        <v>0</v>
      </c>
      <c r="AO9" s="49"/>
      <c r="AP9" s="48">
        <f ca="1">-AO9+AN9</f>
        <v>0</v>
      </c>
      <c r="AQ9" s="47" t="str">
        <f ca="1">IF(AN9=0,IF(OR(AP9&gt;0,AP9&lt;0),1,""),AP9/AN9)</f>
        <v/>
      </c>
      <c r="AS9" s="78">
        <v>7224</v>
      </c>
      <c r="AT9" s="67" t="s">
        <v>61</v>
      </c>
      <c r="AU9" s="49">
        <f ca="1">INDIRECT(AU$1&amp;$AK9)</f>
        <v>0</v>
      </c>
      <c r="AV9" s="49">
        <f ca="1">AU9</f>
        <v>0</v>
      </c>
      <c r="AW9" s="48">
        <f ca="1">-AV9+AU9</f>
        <v>0</v>
      </c>
      <c r="AX9" s="47" t="str">
        <f ca="1">IF(AU9=0,IF(OR(AW9&gt;0,AW9&lt;0),1,""),AW9/AU9)</f>
        <v/>
      </c>
      <c r="AY9" s="49">
        <f ca="1">AU9+AN9</f>
        <v>0</v>
      </c>
      <c r="AZ9" s="49">
        <f ca="1">AV9+AO9</f>
        <v>0</v>
      </c>
      <c r="BA9" s="48">
        <f ca="1">-AZ9+AY9</f>
        <v>0</v>
      </c>
      <c r="BB9" s="47" t="str">
        <f ca="1">IF(AY9=0,IF(OR(BA9&gt;0,BA9&lt;0),1,""),BA9/AY9)</f>
        <v/>
      </c>
      <c r="BD9" s="78">
        <v>7224</v>
      </c>
      <c r="BE9" s="67" t="s">
        <v>61</v>
      </c>
      <c r="BF9" s="50">
        <f ca="1">INDIRECT(BF$1&amp;$AK9)</f>
        <v>2273.7199999999998</v>
      </c>
      <c r="BG9" s="49">
        <f>'[1]Cost (cutback)'!P15</f>
        <v>1705.6875</v>
      </c>
      <c r="BH9" s="48">
        <f ca="1">-BG9+BF9</f>
        <v>568.0324999999998</v>
      </c>
      <c r="BI9" s="47">
        <f ca="1">IF(BF9=0,IF(OR(BH9&gt;0,BH9&lt;0),1,""),BH9/BF9)</f>
        <v>0.24982517636296458</v>
      </c>
      <c r="BJ9" s="49">
        <f ca="1">BF9+AY9</f>
        <v>2273.7199999999998</v>
      </c>
      <c r="BK9" s="49">
        <f ca="1">BG9+AZ9</f>
        <v>1705.6875</v>
      </c>
      <c r="BL9" s="48">
        <f ca="1">-BK9+BJ9</f>
        <v>568.0324999999998</v>
      </c>
      <c r="BM9" s="47">
        <f ca="1">IF(BJ9=0,IF(OR(BL9&gt;0,BL9&lt;0),1,""),BL9/BJ9)</f>
        <v>0.24982517636296458</v>
      </c>
      <c r="BO9" s="78">
        <v>7224</v>
      </c>
      <c r="BP9" s="67" t="s">
        <v>61</v>
      </c>
      <c r="BQ9" s="50">
        <f ca="1">INDIRECT(BQ$1&amp;$AK9)</f>
        <v>5684.3</v>
      </c>
      <c r="BR9" s="49"/>
      <c r="BS9" s="48">
        <f ca="1">-BR9+BQ9</f>
        <v>5684.3</v>
      </c>
      <c r="BT9" s="47">
        <f ca="1">IF(BQ9=0,IF(OR(BS9&gt;0,BS9&lt;0),1,""),BS9/BQ9)</f>
        <v>1</v>
      </c>
      <c r="BU9" s="49">
        <f ca="1">BQ9+BJ9</f>
        <v>7958.02</v>
      </c>
      <c r="BV9" s="49">
        <f ca="1">BR9+BK9</f>
        <v>1705.6875</v>
      </c>
      <c r="BW9" s="48">
        <f ca="1">-BV9+BU9</f>
        <v>6252.3325000000004</v>
      </c>
      <c r="BX9" s="47">
        <f ca="1">IF(BU9=0,IF(OR(BW9&gt;0,BW9&lt;0),1,""),BW9/BU9)</f>
        <v>0.78566433610370423</v>
      </c>
      <c r="BZ9" s="78">
        <v>7224</v>
      </c>
      <c r="CA9" s="67" t="s">
        <v>61</v>
      </c>
      <c r="CB9" s="50">
        <f ca="1">INDIRECT(CB$1&amp;$AK9)</f>
        <v>5684.3</v>
      </c>
      <c r="CC9" s="49"/>
      <c r="CD9" s="48">
        <f ca="1">-CC9+CB9</f>
        <v>5684.3</v>
      </c>
      <c r="CE9" s="47">
        <f ca="1">IF(CB9=0,IF(OR(CD9&gt;0,CD9&lt;0),1,""),CD9/CB9)</f>
        <v>1</v>
      </c>
      <c r="CF9" s="49">
        <f ca="1">CB9+BU9</f>
        <v>13642.32</v>
      </c>
      <c r="CG9" s="49">
        <f ca="1">CC9+BV9</f>
        <v>1705.6875</v>
      </c>
      <c r="CH9" s="48">
        <f ca="1">-CG9+CF9</f>
        <v>11936.6325</v>
      </c>
      <c r="CI9" s="47">
        <f ca="1">IF(CF9=0,IF(OR(CH9&gt;0,CH9&lt;0),1,""),CH9/CF9)</f>
        <v>0.87497086272716074</v>
      </c>
      <c r="CK9" s="78">
        <v>7224</v>
      </c>
      <c r="CL9" s="67" t="s">
        <v>61</v>
      </c>
      <c r="CM9" s="50">
        <f ca="1">INDIRECT(CM$1&amp;$AK9)</f>
        <v>5684.3</v>
      </c>
      <c r="CN9" s="49"/>
      <c r="CO9" s="48">
        <f ca="1">-CN9+CM9</f>
        <v>5684.3</v>
      </c>
      <c r="CP9" s="47">
        <f ca="1">IF(CM9=0,IF(OR(CO9&gt;0,CO9&lt;0),1,""),CO9/CM9)</f>
        <v>1</v>
      </c>
      <c r="CQ9" s="49">
        <f ca="1">CM9+CF9</f>
        <v>19326.62</v>
      </c>
      <c r="CR9" s="49">
        <f ca="1">CN9+CG9</f>
        <v>1705.6875</v>
      </c>
      <c r="CS9" s="48">
        <f ca="1">-CR9+CQ9</f>
        <v>17620.932499999999</v>
      </c>
      <c r="CT9" s="47">
        <f ca="1">IF(CQ9=0,IF(OR(CS9&gt;0,CS9&lt;0),1,""),CS9/CQ9)</f>
        <v>0.91174413839564294</v>
      </c>
      <c r="CV9" s="78">
        <v>7224</v>
      </c>
      <c r="CW9" s="67" t="s">
        <v>61</v>
      </c>
      <c r="CX9" s="50">
        <f ca="1">INDIRECT(CX$1&amp;$AK9)</f>
        <v>5684.3</v>
      </c>
      <c r="CY9" s="49"/>
      <c r="CZ9" s="48">
        <f ca="1">-CY9+CX9</f>
        <v>5684.3</v>
      </c>
      <c r="DA9" s="47">
        <f ca="1">IF(CX9=0,IF(OR(CZ9&gt;0,CZ9&lt;0),1,""),CZ9/CX9)</f>
        <v>1</v>
      </c>
      <c r="DB9" s="49">
        <f ca="1">CX9+CQ9</f>
        <v>25010.92</v>
      </c>
      <c r="DC9" s="49">
        <f ca="1">CY9+CR9</f>
        <v>1705.6875</v>
      </c>
      <c r="DD9" s="48">
        <f ca="1">-DC9+DB9</f>
        <v>23305.232499999998</v>
      </c>
      <c r="DE9" s="47">
        <f ca="1">IF(DB9=0,IF(OR(DD9&gt;0,DD9&lt;0),1,""),DD9/DB9)</f>
        <v>0.93180228876026949</v>
      </c>
      <c r="DG9" s="78">
        <v>7224</v>
      </c>
      <c r="DH9" s="67" t="s">
        <v>61</v>
      </c>
      <c r="DI9" s="50">
        <f ca="1">INDIRECT(DI$1&amp;$AK9)</f>
        <v>5684.3</v>
      </c>
      <c r="DJ9" s="49"/>
      <c r="DK9" s="48">
        <f ca="1">-DJ9+DI9</f>
        <v>5684.3</v>
      </c>
      <c r="DL9" s="47">
        <f ca="1">IF(DI9=0,IF(OR(DK9&gt;0,DK9&lt;0),1,""),DK9/DI9)</f>
        <v>1</v>
      </c>
      <c r="DM9" s="49">
        <f ca="1">DI9+DB9</f>
        <v>30695.219999999998</v>
      </c>
      <c r="DN9" s="49">
        <f ca="1">DJ9+DC9</f>
        <v>1705.6875</v>
      </c>
      <c r="DO9" s="48">
        <f ca="1">-DN9+DM9</f>
        <v>28989.532499999998</v>
      </c>
      <c r="DP9" s="47">
        <f ca="1">IF(DM9=0,IF(OR(DO9&gt;0,DO9&lt;0),1,""),DO9/DM9)</f>
        <v>0.94443149454540476</v>
      </c>
      <c r="DR9" s="78">
        <v>7224</v>
      </c>
      <c r="DS9" s="67" t="s">
        <v>61</v>
      </c>
      <c r="DT9" s="50">
        <f ca="1">INDIRECT(DT$1&amp;$AK9)</f>
        <v>5684.3</v>
      </c>
      <c r="DU9" s="49"/>
      <c r="DV9" s="48">
        <f ca="1">-DU9+DT9</f>
        <v>5684.3</v>
      </c>
      <c r="DW9" s="47">
        <f ca="1">IF(DT9=0,IF(OR(DV9&gt;0,DV9&lt;0),1,""),DV9/DT9)</f>
        <v>1</v>
      </c>
      <c r="DX9" s="49">
        <f ca="1">DT9+DM9</f>
        <v>36379.519999999997</v>
      </c>
      <c r="DY9" s="49">
        <f ca="1">DU9+DN9</f>
        <v>1705.6875</v>
      </c>
      <c r="DZ9" s="48">
        <f ca="1">-DY9+DX9</f>
        <v>34673.832499999997</v>
      </c>
      <c r="EA9" s="47">
        <f ca="1">IF(DX9=0,IF(OR(DZ9&gt;0,DZ9&lt;0),1,""),DZ9/DX9)</f>
        <v>0.95311407352268529</v>
      </c>
      <c r="EC9" s="78">
        <v>7224</v>
      </c>
      <c r="ED9" s="67" t="s">
        <v>61</v>
      </c>
      <c r="EE9" s="50">
        <f ca="1">INDIRECT(EE$1&amp;$AK9)</f>
        <v>5684.3</v>
      </c>
      <c r="EF9" s="49"/>
      <c r="EG9" s="48">
        <f ca="1">-EF9+EE9</f>
        <v>5684.3</v>
      </c>
      <c r="EH9" s="47">
        <f ca="1">IF(EE9=0,IF(OR(EG9&gt;0,EG9&lt;0),1,""),EG9/EE9)</f>
        <v>1</v>
      </c>
      <c r="EI9" s="49">
        <f ca="1">EE9+DX9</f>
        <v>42063.82</v>
      </c>
      <c r="EJ9" s="49">
        <f ca="1">EF9+DY9</f>
        <v>1705.6875</v>
      </c>
      <c r="EK9" s="48">
        <f ca="1">-EJ9+EI9</f>
        <v>40358.1325</v>
      </c>
      <c r="EL9" s="47">
        <f ca="1">IF(EI9=0,IF(OR(EK9&gt;0,EK9&lt;0),1,""),EK9/EI9)</f>
        <v>0.9594500095331332</v>
      </c>
      <c r="EN9" s="78">
        <v>7224</v>
      </c>
      <c r="EO9" s="67" t="s">
        <v>61</v>
      </c>
      <c r="EP9" s="50">
        <f ca="1">INDIRECT(EP$1&amp;$AK9)</f>
        <v>5684.3</v>
      </c>
      <c r="EQ9" s="49"/>
      <c r="ER9" s="48">
        <f ca="1">-EQ9+EP9</f>
        <v>5684.3</v>
      </c>
      <c r="ES9" s="47">
        <f ca="1">IF(EP9=0,IF(OR(ER9&gt;0,ER9&lt;0),1,""),ER9/EP9)</f>
        <v>1</v>
      </c>
      <c r="ET9" s="49">
        <f ca="1">EP9+EI9</f>
        <v>47748.12</v>
      </c>
      <c r="EU9" s="49">
        <f ca="1">EQ9+EJ9</f>
        <v>1705.6875</v>
      </c>
      <c r="EV9" s="48">
        <f ca="1">-EU9+ET9</f>
        <v>46042.432500000003</v>
      </c>
      <c r="EW9" s="47">
        <f ca="1">IF(ET9=0,IF(OR(EV9&gt;0,EV9&lt;0),1,""),EV9/ET9)</f>
        <v>0.96427738935061735</v>
      </c>
      <c r="EY9" s="78">
        <v>7224</v>
      </c>
      <c r="EZ9" s="67" t="s">
        <v>61</v>
      </c>
      <c r="FA9" s="50">
        <f ca="1">INDIRECT(FA$1&amp;$AK9)</f>
        <v>5400.0599999999977</v>
      </c>
      <c r="FB9" s="49"/>
      <c r="FC9" s="48">
        <f ca="1">-FB9+FA9</f>
        <v>5400.0599999999977</v>
      </c>
      <c r="FD9" s="47">
        <f ca="1">IF(FA9=0,IF(OR(FC9&gt;0,FC9&lt;0),1,""),FC9/FA9)</f>
        <v>1</v>
      </c>
      <c r="FE9" s="49">
        <f ca="1">FA9+ET9</f>
        <v>53148.18</v>
      </c>
      <c r="FF9" s="49">
        <f ca="1">FB9+EU9</f>
        <v>1705.6875</v>
      </c>
      <c r="FG9" s="48">
        <f ca="1">-FF9+FE9</f>
        <v>51442.4925</v>
      </c>
      <c r="FH9" s="47">
        <f ca="1">IF(FE9=0,IF(OR(FG9&gt;0,FG9&lt;0),1,""),FG9/FE9)</f>
        <v>0.96790694432057689</v>
      </c>
      <c r="FJ9" t="b">
        <f ca="1">FE9=Y9</f>
        <v>1</v>
      </c>
    </row>
    <row r="10" spans="1:166" ht="15.75" thickBot="1" x14ac:dyDescent="0.3">
      <c r="A10" s="78">
        <v>7225</v>
      </c>
      <c r="B10" s="67" t="s">
        <v>60</v>
      </c>
      <c r="C10" s="56"/>
      <c r="D10" s="76">
        <v>46080</v>
      </c>
      <c r="E10" s="75"/>
      <c r="F10" s="75">
        <f>-ROUND('[1]Cost (cutback)'!N22,2)</f>
        <v>-6195.99</v>
      </c>
      <c r="G10" s="75">
        <f>D10+F10</f>
        <v>39884.01</v>
      </c>
      <c r="H10" s="56" t="s">
        <v>4</v>
      </c>
      <c r="I10" s="74"/>
      <c r="J10" s="78">
        <v>7225</v>
      </c>
      <c r="K10" s="67" t="s">
        <v>60</v>
      </c>
      <c r="L10" s="73">
        <f>L6</f>
        <v>9.35</v>
      </c>
      <c r="M10" s="50">
        <v>0</v>
      </c>
      <c r="N10" s="70">
        <v>0</v>
      </c>
      <c r="O10" s="70">
        <f>ROUND(P10*0.4,2)</f>
        <v>1706.27</v>
      </c>
      <c r="P10" s="70">
        <f>ROUND(G10/L10,2)</f>
        <v>4265.67</v>
      </c>
      <c r="Q10" s="70">
        <f>P10</f>
        <v>4265.67</v>
      </c>
      <c r="R10" s="70">
        <f>Q10</f>
        <v>4265.67</v>
      </c>
      <c r="S10" s="70">
        <f>R10</f>
        <v>4265.67</v>
      </c>
      <c r="T10" s="70">
        <f>S10</f>
        <v>4265.67</v>
      </c>
      <c r="U10" s="70">
        <f>T10</f>
        <v>4265.67</v>
      </c>
      <c r="V10" s="70">
        <f>U10</f>
        <v>4265.67</v>
      </c>
      <c r="W10" s="70">
        <f>V10</f>
        <v>4265.67</v>
      </c>
      <c r="X10" s="69">
        <f>G10-SUM(M10:W10)</f>
        <v>4052.3800000000047</v>
      </c>
      <c r="Y10" s="50">
        <f>SUM(M10:X10)</f>
        <v>39884.01</v>
      </c>
      <c r="Z10" s="49">
        <f>G10-Y10</f>
        <v>0</v>
      </c>
      <c r="AA10" s="72"/>
      <c r="AB10" s="78">
        <v>7225</v>
      </c>
      <c r="AC10" s="67" t="s">
        <v>60</v>
      </c>
      <c r="AD10" s="71">
        <f>SUM(M10:O10)</f>
        <v>1706.27</v>
      </c>
      <c r="AE10" s="70">
        <f>SUM(P10:R10)</f>
        <v>12797.01</v>
      </c>
      <c r="AF10" s="70">
        <f>SUM(S10:U10)</f>
        <v>12797.01</v>
      </c>
      <c r="AG10" s="69">
        <f>SUM(V10:X10)</f>
        <v>12583.720000000005</v>
      </c>
      <c r="AH10" s="51">
        <f>SUM(AD10:AG10)</f>
        <v>39884.010000000009</v>
      </c>
      <c r="AI10" s="12">
        <f>G10-AH10</f>
        <v>0</v>
      </c>
      <c r="AK10">
        <v>10</v>
      </c>
      <c r="AL10" s="78">
        <v>7225</v>
      </c>
      <c r="AM10" s="67" t="s">
        <v>60</v>
      </c>
      <c r="AN10" s="50">
        <f ca="1">INDIRECT(AN$1&amp;$AK10)</f>
        <v>0</v>
      </c>
      <c r="AO10" s="49"/>
      <c r="AP10" s="48">
        <f ca="1">-AO10+AN10</f>
        <v>0</v>
      </c>
      <c r="AQ10" s="47" t="str">
        <f ca="1">IF(AN10=0,IF(OR(AP10&gt;0,AP10&lt;0),1,""),AP10/AN10)</f>
        <v/>
      </c>
      <c r="AS10" s="78">
        <v>7225</v>
      </c>
      <c r="AT10" s="67" t="s">
        <v>60</v>
      </c>
      <c r="AU10" s="49">
        <f ca="1">INDIRECT(AU$1&amp;$AK10)</f>
        <v>0</v>
      </c>
      <c r="AV10" s="49">
        <f ca="1">AU10</f>
        <v>0</v>
      </c>
      <c r="AW10" s="48">
        <f ca="1">-AV10+AU10</f>
        <v>0</v>
      </c>
      <c r="AX10" s="47" t="str">
        <f ca="1">IF(AU10=0,IF(OR(AW10&gt;0,AW10&lt;0),1,""),AW10/AU10)</f>
        <v/>
      </c>
      <c r="AY10" s="49">
        <f ca="1">AU10+AN10</f>
        <v>0</v>
      </c>
      <c r="AZ10" s="49">
        <f ca="1">AV10+AO10</f>
        <v>0</v>
      </c>
      <c r="BA10" s="48">
        <f ca="1">-AZ10+AY10</f>
        <v>0</v>
      </c>
      <c r="BB10" s="47" t="str">
        <f ca="1">IF(AY10=0,IF(OR(BA10&gt;0,BA10&lt;0),1,""),BA10/AY10)</f>
        <v/>
      </c>
      <c r="BD10" s="78">
        <v>7225</v>
      </c>
      <c r="BE10" s="67" t="s">
        <v>60</v>
      </c>
      <c r="BF10" s="50">
        <f ca="1">INDIRECT(BF$1&amp;$AK10)</f>
        <v>1706.27</v>
      </c>
      <c r="BG10" s="49">
        <f>'[1]Cost (cutback)'!P17</f>
        <v>853.33333333333337</v>
      </c>
      <c r="BH10" s="48">
        <f ca="1">-BG10+BF10</f>
        <v>852.93666666666661</v>
      </c>
      <c r="BI10" s="47">
        <f ca="1">IF(BF10=0,IF(OR(BH10&gt;0,BH10&lt;0),1,""),BH10/BF10)</f>
        <v>0.49988376204625684</v>
      </c>
      <c r="BJ10" s="49">
        <f ca="1">BF10+AY10</f>
        <v>1706.27</v>
      </c>
      <c r="BK10" s="49">
        <f ca="1">BG10+AZ10</f>
        <v>853.33333333333337</v>
      </c>
      <c r="BL10" s="48">
        <f ca="1">-BK10+BJ10</f>
        <v>852.93666666666661</v>
      </c>
      <c r="BM10" s="47">
        <f ca="1">IF(BJ10=0,IF(OR(BL10&gt;0,BL10&lt;0),1,""),BL10/BJ10)</f>
        <v>0.49988376204625684</v>
      </c>
      <c r="BO10" s="78">
        <v>7225</v>
      </c>
      <c r="BP10" s="67" t="s">
        <v>60</v>
      </c>
      <c r="BQ10" s="50">
        <f ca="1">INDIRECT(BQ$1&amp;$AK10)</f>
        <v>4265.67</v>
      </c>
      <c r="BR10" s="49"/>
      <c r="BS10" s="48">
        <f ca="1">-BR10+BQ10</f>
        <v>4265.67</v>
      </c>
      <c r="BT10" s="47">
        <f ca="1">IF(BQ10=0,IF(OR(BS10&gt;0,BS10&lt;0),1,""),BS10/BQ10)</f>
        <v>1</v>
      </c>
      <c r="BU10" s="49">
        <f ca="1">BQ10+BJ10</f>
        <v>5971.9400000000005</v>
      </c>
      <c r="BV10" s="49">
        <f ca="1">BR10+BK10</f>
        <v>853.33333333333337</v>
      </c>
      <c r="BW10" s="48">
        <f ca="1">-BV10+BU10</f>
        <v>5118.6066666666675</v>
      </c>
      <c r="BX10" s="47">
        <f ca="1">IF(BU10=0,IF(OR(BW10&gt;0,BW10&lt;0),1,""),BW10/BU10)</f>
        <v>0.85710952666414386</v>
      </c>
      <c r="BZ10" s="78">
        <v>7225</v>
      </c>
      <c r="CA10" s="67" t="s">
        <v>60</v>
      </c>
      <c r="CB10" s="50">
        <f ca="1">INDIRECT(CB$1&amp;$AK10)</f>
        <v>4265.67</v>
      </c>
      <c r="CC10" s="49"/>
      <c r="CD10" s="48">
        <f ca="1">-CC10+CB10</f>
        <v>4265.67</v>
      </c>
      <c r="CE10" s="47">
        <f ca="1">IF(CB10=0,IF(OR(CD10&gt;0,CD10&lt;0),1,""),CD10/CB10)</f>
        <v>1</v>
      </c>
      <c r="CF10" s="49">
        <f ca="1">CB10+BU10</f>
        <v>10237.61</v>
      </c>
      <c r="CG10" s="49">
        <f ca="1">CC10+BV10</f>
        <v>853.33333333333337</v>
      </c>
      <c r="CH10" s="48">
        <f ca="1">-CG10+CF10</f>
        <v>9384.2766666666666</v>
      </c>
      <c r="CI10" s="47">
        <f ca="1">IF(CF10=0,IF(OR(CH10&gt;0,CH10&lt;0),1,""),CH10/CF10)</f>
        <v>0.9166472122562459</v>
      </c>
      <c r="CK10" s="78">
        <v>7225</v>
      </c>
      <c r="CL10" s="67" t="s">
        <v>60</v>
      </c>
      <c r="CM10" s="50">
        <f ca="1">INDIRECT(CM$1&amp;$AK10)</f>
        <v>4265.67</v>
      </c>
      <c r="CN10" s="49"/>
      <c r="CO10" s="48">
        <f ca="1">-CN10+CM10</f>
        <v>4265.67</v>
      </c>
      <c r="CP10" s="47">
        <f ca="1">IF(CM10=0,IF(OR(CO10&gt;0,CO10&lt;0),1,""),CO10/CM10)</f>
        <v>1</v>
      </c>
      <c r="CQ10" s="49">
        <f ca="1">CM10+CF10</f>
        <v>14503.28</v>
      </c>
      <c r="CR10" s="49">
        <f ca="1">CN10+CG10</f>
        <v>853.33333333333337</v>
      </c>
      <c r="CS10" s="48">
        <f ca="1">-CR10+CQ10</f>
        <v>13649.946666666667</v>
      </c>
      <c r="CT10" s="47">
        <f ca="1">IF(CQ10=0,IF(OR(CS10&gt;0,CS10&lt;0),1,""),CS10/CQ10)</f>
        <v>0.9411627346825453</v>
      </c>
      <c r="CV10" s="78">
        <v>7225</v>
      </c>
      <c r="CW10" s="67" t="s">
        <v>60</v>
      </c>
      <c r="CX10" s="50">
        <f ca="1">INDIRECT(CX$1&amp;$AK10)</f>
        <v>4265.67</v>
      </c>
      <c r="CY10" s="49"/>
      <c r="CZ10" s="48">
        <f ca="1">-CY10+CX10</f>
        <v>4265.67</v>
      </c>
      <c r="DA10" s="47">
        <f ca="1">IF(CX10=0,IF(OR(CZ10&gt;0,CZ10&lt;0),1,""),CZ10/CX10)</f>
        <v>1</v>
      </c>
      <c r="DB10" s="49">
        <f ca="1">CX10+CQ10</f>
        <v>18768.95</v>
      </c>
      <c r="DC10" s="49">
        <f ca="1">CY10+CR10</f>
        <v>853.33333333333337</v>
      </c>
      <c r="DD10" s="48">
        <f ca="1">-DC10+DB10</f>
        <v>17915.616666666669</v>
      </c>
      <c r="DE10" s="47">
        <f ca="1">IF(DB10=0,IF(OR(DD10&gt;0,DD10&lt;0),1,""),DD10/DB10)</f>
        <v>0.95453483901159453</v>
      </c>
      <c r="DG10" s="78">
        <v>7225</v>
      </c>
      <c r="DH10" s="67" t="s">
        <v>60</v>
      </c>
      <c r="DI10" s="50">
        <f ca="1">INDIRECT(DI$1&amp;$AK10)</f>
        <v>4265.67</v>
      </c>
      <c r="DJ10" s="49"/>
      <c r="DK10" s="48">
        <f ca="1">-DJ10+DI10</f>
        <v>4265.67</v>
      </c>
      <c r="DL10" s="47">
        <f ca="1">IF(DI10=0,IF(OR(DK10&gt;0,DK10&lt;0),1,""),DK10/DI10)</f>
        <v>1</v>
      </c>
      <c r="DM10" s="49">
        <f ca="1">DI10+DB10</f>
        <v>23034.620000000003</v>
      </c>
      <c r="DN10" s="49">
        <f ca="1">DJ10+DC10</f>
        <v>853.33333333333337</v>
      </c>
      <c r="DO10" s="48">
        <f ca="1">-DN10+DM10</f>
        <v>22181.28666666667</v>
      </c>
      <c r="DP10" s="47">
        <f ca="1">IF(DM10=0,IF(OR(DO10&gt;0,DO10&lt;0),1,""),DO10/DM10)</f>
        <v>0.96295431253767882</v>
      </c>
      <c r="DR10" s="78">
        <v>7225</v>
      </c>
      <c r="DS10" s="67" t="s">
        <v>60</v>
      </c>
      <c r="DT10" s="50">
        <f ca="1">INDIRECT(DT$1&amp;$AK10)</f>
        <v>4265.67</v>
      </c>
      <c r="DU10" s="49"/>
      <c r="DV10" s="48">
        <f ca="1">-DU10+DT10</f>
        <v>4265.67</v>
      </c>
      <c r="DW10" s="47">
        <f ca="1">IF(DT10=0,IF(OR(DV10&gt;0,DV10&lt;0),1,""),DV10/DT10)</f>
        <v>1</v>
      </c>
      <c r="DX10" s="49">
        <f ca="1">DT10+DM10</f>
        <v>27300.29</v>
      </c>
      <c r="DY10" s="49">
        <f ca="1">DU10+DN10</f>
        <v>853.33333333333337</v>
      </c>
      <c r="DZ10" s="48">
        <f ca="1">-DY10+DX10</f>
        <v>26446.956666666669</v>
      </c>
      <c r="EA10" s="47">
        <f ca="1">IF(DX10=0,IF(OR(DZ10&gt;0,DZ10&lt;0),1,""),DZ10/DX10)</f>
        <v>0.96874270077961322</v>
      </c>
      <c r="EC10" s="78">
        <v>7225</v>
      </c>
      <c r="ED10" s="67" t="s">
        <v>60</v>
      </c>
      <c r="EE10" s="50">
        <f ca="1">INDIRECT(EE$1&amp;$AK10)</f>
        <v>4265.67</v>
      </c>
      <c r="EF10" s="49"/>
      <c r="EG10" s="48">
        <f ca="1">-EF10+EE10</f>
        <v>4265.67</v>
      </c>
      <c r="EH10" s="47">
        <f ca="1">IF(EE10=0,IF(OR(EG10&gt;0,EG10&lt;0),1,""),EG10/EE10)</f>
        <v>1</v>
      </c>
      <c r="EI10" s="49">
        <f ca="1">EE10+DX10</f>
        <v>31565.96</v>
      </c>
      <c r="EJ10" s="49">
        <f ca="1">EF10+DY10</f>
        <v>853.33333333333337</v>
      </c>
      <c r="EK10" s="48">
        <f ca="1">-EJ10+EI10</f>
        <v>30712.626666666667</v>
      </c>
      <c r="EL10" s="47">
        <f ca="1">IF(EI10=0,IF(OR(EK10&gt;0,EK10&lt;0),1,""),EK10/EI10)</f>
        <v>0.9729666598660921</v>
      </c>
      <c r="EN10" s="78">
        <v>7225</v>
      </c>
      <c r="EO10" s="67" t="s">
        <v>60</v>
      </c>
      <c r="EP10" s="50">
        <f ca="1">INDIRECT(EP$1&amp;$AK10)</f>
        <v>4265.67</v>
      </c>
      <c r="EQ10" s="49"/>
      <c r="ER10" s="48">
        <f ca="1">-EQ10+EP10</f>
        <v>4265.67</v>
      </c>
      <c r="ES10" s="47">
        <f ca="1">IF(EP10=0,IF(OR(ER10&gt;0,ER10&lt;0),1,""),ER10/EP10)</f>
        <v>1</v>
      </c>
      <c r="ET10" s="49">
        <f ca="1">EP10+EI10</f>
        <v>35831.629999999997</v>
      </c>
      <c r="EU10" s="49">
        <f ca="1">EQ10+EJ10</f>
        <v>853.33333333333337</v>
      </c>
      <c r="EV10" s="48">
        <f ca="1">-EU10+ET10</f>
        <v>34978.296666666662</v>
      </c>
      <c r="EW10" s="47">
        <f ca="1">IF(ET10=0,IF(OR(EV10&gt;0,EV10&lt;0),1,""),EV10/ET10)</f>
        <v>0.97618491446430611</v>
      </c>
      <c r="EY10" s="78">
        <v>7225</v>
      </c>
      <c r="EZ10" s="67" t="s">
        <v>60</v>
      </c>
      <c r="FA10" s="50">
        <f ca="1">INDIRECT(FA$1&amp;$AK10)</f>
        <v>4052.3800000000047</v>
      </c>
      <c r="FB10" s="49"/>
      <c r="FC10" s="48">
        <f ca="1">-FB10+FA10</f>
        <v>4052.3800000000047</v>
      </c>
      <c r="FD10" s="47">
        <f ca="1">IF(FA10=0,IF(OR(FC10&gt;0,FC10&lt;0),1,""),FC10/FA10)</f>
        <v>1</v>
      </c>
      <c r="FE10" s="49">
        <f ca="1">FA10+ET10</f>
        <v>39884.01</v>
      </c>
      <c r="FF10" s="49">
        <f ca="1">FB10+EU10</f>
        <v>853.33333333333337</v>
      </c>
      <c r="FG10" s="48">
        <f ca="1">-FF10+FE10</f>
        <v>39030.676666666666</v>
      </c>
      <c r="FH10" s="47">
        <f ca="1">IF(FE10=0,IF(OR(FG10&gt;0,FG10&lt;0),1,""),FG10/FE10)</f>
        <v>0.97860462542925508</v>
      </c>
      <c r="FJ10" t="b">
        <f ca="1">FE10=Y10</f>
        <v>1</v>
      </c>
    </row>
    <row r="11" spans="1:166" ht="15.75" thickBot="1" x14ac:dyDescent="0.3">
      <c r="A11" s="14" t="s">
        <v>59</v>
      </c>
      <c r="B11" s="4" t="s">
        <v>58</v>
      </c>
      <c r="C11" s="42"/>
      <c r="D11" s="65">
        <f>SUBTOTAL(9,D5:D10)</f>
        <v>389454.25</v>
      </c>
      <c r="E11" s="64"/>
      <c r="F11" s="64">
        <f>SUBTOTAL(9,F5:F10)</f>
        <v>-43357.68</v>
      </c>
      <c r="G11" s="64">
        <f>SUBTOTAL(9,G5:G10)</f>
        <v>346096.57</v>
      </c>
      <c r="H11" s="42"/>
      <c r="I11" s="63"/>
      <c r="J11" s="14" t="s">
        <v>59</v>
      </c>
      <c r="K11" s="4" t="s">
        <v>58</v>
      </c>
      <c r="L11" s="40"/>
      <c r="M11" s="38">
        <f>SUBTOTAL(9,M5:M10)</f>
        <v>5583.33</v>
      </c>
      <c r="N11" s="17">
        <f>SUBTOTAL(9,N5:N10)</f>
        <v>5583.33</v>
      </c>
      <c r="O11" s="17">
        <f>SUBTOTAL(9,O5:O10)</f>
        <v>17523.3</v>
      </c>
      <c r="P11" s="17">
        <f>SUBTOTAL(9,P5:P10)</f>
        <v>35433.230000000003</v>
      </c>
      <c r="Q11" s="17">
        <f>SUBTOTAL(9,Q5:Q10)</f>
        <v>35433.230000000003</v>
      </c>
      <c r="R11" s="17">
        <f>SUBTOTAL(9,R5:R10)</f>
        <v>35433.230000000003</v>
      </c>
      <c r="S11" s="17">
        <f>SUBTOTAL(9,S5:S10)</f>
        <v>35433.230000000003</v>
      </c>
      <c r="T11" s="17">
        <f>SUBTOTAL(9,T5:T10)</f>
        <v>35433.230000000003</v>
      </c>
      <c r="U11" s="17">
        <f>SUBTOTAL(9,U5:U10)</f>
        <v>35433.230000000003</v>
      </c>
      <c r="V11" s="17">
        <f>SUBTOTAL(9,V5:V10)</f>
        <v>35433.230000000003</v>
      </c>
      <c r="W11" s="17">
        <f>SUBTOTAL(9,W5:W10)</f>
        <v>35433.230000000003</v>
      </c>
      <c r="X11" s="16">
        <f>SUBTOTAL(9,X5:X10)</f>
        <v>33940.770000000011</v>
      </c>
      <c r="Y11" s="38">
        <f>SUBTOTAL(9,Y5:Y10)</f>
        <v>346096.57</v>
      </c>
      <c r="Z11" s="37">
        <f>G11-Y11</f>
        <v>0</v>
      </c>
      <c r="AA11" s="72"/>
      <c r="AB11" s="14" t="s">
        <v>59</v>
      </c>
      <c r="AC11" s="4" t="s">
        <v>58</v>
      </c>
      <c r="AD11" s="9">
        <f>SUBTOTAL(9,AD5:AD10)</f>
        <v>28689.960000000003</v>
      </c>
      <c r="AE11" s="17">
        <f>SUBTOTAL(9,AE5:AE10)</f>
        <v>106299.68999999999</v>
      </c>
      <c r="AF11" s="17">
        <f>SUBTOTAL(9,AF5:AF10)</f>
        <v>106299.68999999999</v>
      </c>
      <c r="AG11" s="16">
        <f>SUBTOTAL(9,AG5:AG10)</f>
        <v>104807.23000000001</v>
      </c>
      <c r="AH11" s="39">
        <f>SUBTOTAL(9,AH5:AH10)</f>
        <v>346096.57000000007</v>
      </c>
      <c r="AI11" s="6">
        <f>G11-AH11</f>
        <v>0</v>
      </c>
      <c r="AK11">
        <v>11</v>
      </c>
      <c r="AL11" s="14" t="s">
        <v>59</v>
      </c>
      <c r="AM11" s="4" t="s">
        <v>58</v>
      </c>
      <c r="AN11" s="38">
        <f ca="1">SUBTOTAL(9,AN5:AN10)</f>
        <v>5583.33</v>
      </c>
      <c r="AO11" s="37">
        <f>SUBTOTAL(9,AO5:AO10)</f>
        <v>4583.33</v>
      </c>
      <c r="AP11" s="37">
        <f ca="1">SUBTOTAL(9,AP5:AP10)</f>
        <v>1000</v>
      </c>
      <c r="AQ11" s="2">
        <f ca="1">IF(AN11=0,IF(OR(AP11&gt;0,AP11&lt;0),1,""),AP11/AN11)</f>
        <v>0.17910458454005049</v>
      </c>
      <c r="AS11" s="14" t="s">
        <v>59</v>
      </c>
      <c r="AT11" s="4" t="s">
        <v>58</v>
      </c>
      <c r="AU11" s="37">
        <f ca="1">SUBTOTAL(9,AU5:AU10)</f>
        <v>5583.33</v>
      </c>
      <c r="AV11" s="38">
        <f ca="1">SUBTOTAL(9,AV5:AV10)</f>
        <v>5583.33</v>
      </c>
      <c r="AW11" s="37">
        <f ca="1">SUBTOTAL(9,AW5:AW10)</f>
        <v>0</v>
      </c>
      <c r="AX11" s="2">
        <f ca="1">IF(AU11=0,IF(OR(AW11&gt;0,AW11&lt;0),1,""),AW11/AU11)</f>
        <v>0</v>
      </c>
      <c r="AY11" s="37">
        <f ca="1">SUBTOTAL(9,AY5:AY10)</f>
        <v>11166.66</v>
      </c>
      <c r="AZ11" s="37">
        <f ca="1">SUBTOTAL(9,AZ5:AZ10)</f>
        <v>10166.66</v>
      </c>
      <c r="BA11" s="37">
        <f ca="1">SUBTOTAL(9,BA5:BA10)</f>
        <v>1000</v>
      </c>
      <c r="BB11" s="2">
        <f ca="1">IF(AY11=0,IF(OR(BA11&gt;0,BA11&lt;0),1,""),BA11/AY11)</f>
        <v>8.9552292270025244E-2</v>
      </c>
      <c r="BD11" s="14" t="s">
        <v>59</v>
      </c>
      <c r="BE11" s="4" t="s">
        <v>58</v>
      </c>
      <c r="BF11" s="38">
        <f ca="1">SUBTOTAL(9,BF5:BF10)</f>
        <v>17523.3</v>
      </c>
      <c r="BG11" s="38">
        <f ca="1">SUBTOTAL(9,BG5:BG10)</f>
        <v>18094.642499999998</v>
      </c>
      <c r="BH11" s="37">
        <f ca="1">SUBTOTAL(9,BH5:BH10)</f>
        <v>-571.342500000001</v>
      </c>
      <c r="BI11" s="2">
        <f ca="1">IF(BF11=0,IF(OR(BH11&gt;0,BH11&lt;0),1,""),BH11/BF11)</f>
        <v>-3.2604731985413762E-2</v>
      </c>
      <c r="BJ11" s="37">
        <f ca="1">SUBTOTAL(9,BJ5:BJ10)</f>
        <v>28689.960000000003</v>
      </c>
      <c r="BK11" s="37">
        <f ca="1">SUBTOTAL(9,BK5:BK10)</f>
        <v>28261.302499999998</v>
      </c>
      <c r="BL11" s="37">
        <f ca="1">SUBTOTAL(9,BL5:BL10)</f>
        <v>428.657499999999</v>
      </c>
      <c r="BM11" s="2">
        <f ca="1">IF(BJ11=0,IF(OR(BL11&gt;0,BL11&lt;0),1,""),BL11/BJ11)</f>
        <v>1.4941028150614325E-2</v>
      </c>
      <c r="BO11" s="14" t="s">
        <v>59</v>
      </c>
      <c r="BP11" s="4" t="s">
        <v>58</v>
      </c>
      <c r="BQ11" s="38">
        <f ca="1">SUBTOTAL(9,BQ5:BQ10)</f>
        <v>35433.230000000003</v>
      </c>
      <c r="BR11" s="38">
        <f>SUBTOTAL(9,BR5:BR10)</f>
        <v>0</v>
      </c>
      <c r="BS11" s="37">
        <f ca="1">SUBTOTAL(9,BS5:BS10)</f>
        <v>35433.230000000003</v>
      </c>
      <c r="BT11" s="2">
        <f ca="1">IF(BQ11=0,IF(OR(BS11&gt;0,BS11&lt;0),1,""),BS11/BQ11)</f>
        <v>1</v>
      </c>
      <c r="BU11" s="37">
        <f ca="1">SUBTOTAL(9,BU5:BU10)</f>
        <v>64123.19</v>
      </c>
      <c r="BV11" s="37">
        <f ca="1">SUBTOTAL(9,BV5:BV10)</f>
        <v>28261.302499999998</v>
      </c>
      <c r="BW11" s="37">
        <f ca="1">SUBTOTAL(9,BW5:BW10)</f>
        <v>35861.887500000004</v>
      </c>
      <c r="BX11" s="2">
        <f ca="1">IF(BU11=0,IF(OR(BW11&gt;0,BW11&lt;0),1,""),BW11/BU11)</f>
        <v>0.55926549349775023</v>
      </c>
      <c r="BZ11" s="14" t="s">
        <v>59</v>
      </c>
      <c r="CA11" s="4" t="s">
        <v>58</v>
      </c>
      <c r="CB11" s="38">
        <f ca="1">SUBTOTAL(9,CB5:CB10)</f>
        <v>35433.230000000003</v>
      </c>
      <c r="CC11" s="38">
        <f>SUBTOTAL(9,CC5:CC10)</f>
        <v>0</v>
      </c>
      <c r="CD11" s="37">
        <f ca="1">SUBTOTAL(9,CD5:CD10)</f>
        <v>35433.230000000003</v>
      </c>
      <c r="CE11" s="2">
        <f ca="1">IF(CB11=0,IF(OR(CD11&gt;0,CD11&lt;0),1,""),CD11/CB11)</f>
        <v>1</v>
      </c>
      <c r="CF11" s="37">
        <f ca="1">SUBTOTAL(9,CF5:CF10)</f>
        <v>99556.42</v>
      </c>
      <c r="CG11" s="37">
        <f ca="1">SUBTOTAL(9,CG5:CG10)</f>
        <v>28261.302499999998</v>
      </c>
      <c r="CH11" s="37">
        <f ca="1">SUBTOTAL(9,CH5:CH10)</f>
        <v>71295.117499999993</v>
      </c>
      <c r="CI11" s="2">
        <f ca="1">IF(CF11=0,IF(OR(CH11&gt;0,CH11&lt;0),1,""),CH11/CF11)</f>
        <v>0.71612777458249299</v>
      </c>
      <c r="CK11" s="14" t="s">
        <v>59</v>
      </c>
      <c r="CL11" s="4" t="s">
        <v>58</v>
      </c>
      <c r="CM11" s="38">
        <f ca="1">SUBTOTAL(9,CM5:CM10)</f>
        <v>35433.230000000003</v>
      </c>
      <c r="CN11" s="38">
        <f>SUBTOTAL(9,CN5:CN10)</f>
        <v>0</v>
      </c>
      <c r="CO11" s="37">
        <f ca="1">SUBTOTAL(9,CO5:CO10)</f>
        <v>35433.230000000003</v>
      </c>
      <c r="CP11" s="2">
        <f ca="1">IF(CM11=0,IF(OR(CO11&gt;0,CO11&lt;0),1,""),CO11/CM11)</f>
        <v>1</v>
      </c>
      <c r="CQ11" s="37">
        <f ca="1">SUBTOTAL(9,CQ5:CQ10)</f>
        <v>134989.65</v>
      </c>
      <c r="CR11" s="37">
        <f ca="1">SUBTOTAL(9,CR5:CR10)</f>
        <v>28261.302499999998</v>
      </c>
      <c r="CS11" s="37">
        <f ca="1">SUBTOTAL(9,CS5:CS10)</f>
        <v>106728.3475</v>
      </c>
      <c r="CT11" s="2">
        <f ca="1">IF(CQ11=0,IF(OR(CS11&gt;0,CS11&lt;0),1,""),CS11/CQ11)</f>
        <v>0.79064096765937242</v>
      </c>
      <c r="CV11" s="14" t="s">
        <v>59</v>
      </c>
      <c r="CW11" s="4" t="s">
        <v>58</v>
      </c>
      <c r="CX11" s="38">
        <f ca="1">SUBTOTAL(9,CX5:CX10)</f>
        <v>35433.230000000003</v>
      </c>
      <c r="CY11" s="38">
        <f>SUBTOTAL(9,CY5:CY10)</f>
        <v>0</v>
      </c>
      <c r="CZ11" s="37">
        <f ca="1">SUBTOTAL(9,CZ5:CZ10)</f>
        <v>35433.230000000003</v>
      </c>
      <c r="DA11" s="2">
        <f ca="1">IF(CX11=0,IF(OR(CZ11&gt;0,CZ11&lt;0),1,""),CZ11/CX11)</f>
        <v>1</v>
      </c>
      <c r="DB11" s="37">
        <f ca="1">SUBTOTAL(9,DB5:DB10)</f>
        <v>170422.88</v>
      </c>
      <c r="DC11" s="37">
        <f ca="1">SUBTOTAL(9,DC5:DC10)</f>
        <v>28261.302499999998</v>
      </c>
      <c r="DD11" s="37">
        <f ca="1">SUBTOTAL(9,DD5:DD10)</f>
        <v>142161.57750000001</v>
      </c>
      <c r="DE11" s="2">
        <f ca="1">IF(DB11=0,IF(OR(DD11&gt;0,DD11&lt;0),1,""),DD11/DB11)</f>
        <v>0.8341695522338316</v>
      </c>
      <c r="DG11" s="14" t="s">
        <v>59</v>
      </c>
      <c r="DH11" s="4" t="s">
        <v>58</v>
      </c>
      <c r="DI11" s="38">
        <f ca="1">SUBTOTAL(9,DI5:DI10)</f>
        <v>35433.230000000003</v>
      </c>
      <c r="DJ11" s="38">
        <f>SUBTOTAL(9,DJ5:DJ10)</f>
        <v>0</v>
      </c>
      <c r="DK11" s="37">
        <f ca="1">SUBTOTAL(9,DK5:DK10)</f>
        <v>35433.230000000003</v>
      </c>
      <c r="DL11" s="2">
        <f ca="1">IF(DI11=0,IF(OR(DK11&gt;0,DK11&lt;0),1,""),DK11/DI11)</f>
        <v>1</v>
      </c>
      <c r="DM11" s="37">
        <f ca="1">SUBTOTAL(9,DM5:DM10)</f>
        <v>205856.11000000002</v>
      </c>
      <c r="DN11" s="37">
        <f ca="1">SUBTOTAL(9,DN5:DN10)</f>
        <v>28261.302499999998</v>
      </c>
      <c r="DO11" s="37">
        <f ca="1">SUBTOTAL(9,DO5:DO10)</f>
        <v>177594.80750000002</v>
      </c>
      <c r="DP11" s="2">
        <f ca="1">IF(DM11=0,IF(OR(DO11&gt;0,DO11&lt;0),1,""),DO11/DM11)</f>
        <v>0.86271331708347165</v>
      </c>
      <c r="DR11" s="14" t="s">
        <v>59</v>
      </c>
      <c r="DS11" s="4" t="s">
        <v>58</v>
      </c>
      <c r="DT11" s="38">
        <f ca="1">SUBTOTAL(9,DT5:DT10)</f>
        <v>35433.230000000003</v>
      </c>
      <c r="DU11" s="38">
        <f>SUBTOTAL(9,DU5:DU10)</f>
        <v>0</v>
      </c>
      <c r="DV11" s="37">
        <f ca="1">SUBTOTAL(9,DV5:DV10)</f>
        <v>35433.230000000003</v>
      </c>
      <c r="DW11" s="2">
        <f ca="1">IF(DT11=0,IF(OR(DV11&gt;0,DV11&lt;0),1,""),DV11/DT11)</f>
        <v>1</v>
      </c>
      <c r="DX11" s="37">
        <f ca="1">SUBTOTAL(9,DX5:DX10)</f>
        <v>241289.34000000003</v>
      </c>
      <c r="DY11" s="37">
        <f ca="1">SUBTOTAL(9,DY5:DY10)</f>
        <v>28261.302499999998</v>
      </c>
      <c r="DZ11" s="37">
        <f ca="1">SUBTOTAL(9,DZ5:DZ10)</f>
        <v>213028.03750000001</v>
      </c>
      <c r="EA11" s="2">
        <f ca="1">IF(DX11=0,IF(OR(DZ11&gt;0,DZ11&lt;0),1,""),DZ11/DX11)</f>
        <v>0.88287380412246963</v>
      </c>
      <c r="EC11" s="14" t="s">
        <v>59</v>
      </c>
      <c r="ED11" s="4" t="s">
        <v>58</v>
      </c>
      <c r="EE11" s="38">
        <f ca="1">SUBTOTAL(9,EE5:EE10)</f>
        <v>35433.230000000003</v>
      </c>
      <c r="EF11" s="38">
        <f>SUBTOTAL(9,EF5:EF10)</f>
        <v>0</v>
      </c>
      <c r="EG11" s="37">
        <f ca="1">SUBTOTAL(9,EG5:EG10)</f>
        <v>35433.230000000003</v>
      </c>
      <c r="EH11" s="2">
        <f ca="1">IF(EE11=0,IF(OR(EG11&gt;0,EG11&lt;0),1,""),EG11/EE11)</f>
        <v>1</v>
      </c>
      <c r="EI11" s="37">
        <f ca="1">SUBTOTAL(9,EI5:EI10)</f>
        <v>276722.57</v>
      </c>
      <c r="EJ11" s="37">
        <f ca="1">SUBTOTAL(9,EJ5:EJ10)</f>
        <v>28261.302499999998</v>
      </c>
      <c r="EK11" s="37">
        <f ca="1">SUBTOTAL(9,EK5:EK10)</f>
        <v>248461.26750000002</v>
      </c>
      <c r="EL11" s="2">
        <f ca="1">IF(EI11=0,IF(OR(EK11&gt;0,EK11&lt;0),1,""),EK11/EI11)</f>
        <v>0.89787134999505103</v>
      </c>
      <c r="EN11" s="14" t="s">
        <v>59</v>
      </c>
      <c r="EO11" s="4" t="s">
        <v>58</v>
      </c>
      <c r="EP11" s="38">
        <f ca="1">SUBTOTAL(9,EP5:EP10)</f>
        <v>35433.230000000003</v>
      </c>
      <c r="EQ11" s="38">
        <f>SUBTOTAL(9,EQ5:EQ10)</f>
        <v>0</v>
      </c>
      <c r="ER11" s="37">
        <f ca="1">SUBTOTAL(9,ER5:ER10)</f>
        <v>35433.230000000003</v>
      </c>
      <c r="ES11" s="2">
        <f ca="1">IF(EP11=0,IF(OR(ER11&gt;0,ER11&lt;0),1,""),ER11/EP11)</f>
        <v>1</v>
      </c>
      <c r="ET11" s="37">
        <f ca="1">SUBTOTAL(9,ET5:ET10)</f>
        <v>312155.8</v>
      </c>
      <c r="EU11" s="37">
        <f ca="1">SUBTOTAL(9,EU5:EU10)</f>
        <v>28261.302499999998</v>
      </c>
      <c r="EV11" s="37">
        <f ca="1">SUBTOTAL(9,EV5:EV10)</f>
        <v>283894.49749999994</v>
      </c>
      <c r="EW11" s="2">
        <f ca="1">IF(ET11=0,IF(OR(EV11&gt;0,EV11&lt;0),1,""),EV11/ET11)</f>
        <v>0.90946411215168821</v>
      </c>
      <c r="EY11" s="14" t="s">
        <v>59</v>
      </c>
      <c r="EZ11" s="4" t="s">
        <v>58</v>
      </c>
      <c r="FA11" s="38">
        <f ca="1">SUBTOTAL(9,FA5:FA10)</f>
        <v>33940.770000000011</v>
      </c>
      <c r="FB11" s="38">
        <f>SUBTOTAL(9,FB5:FB10)</f>
        <v>0</v>
      </c>
      <c r="FC11" s="37">
        <f ca="1">SUBTOTAL(9,FC5:FC10)</f>
        <v>33940.770000000011</v>
      </c>
      <c r="FD11" s="2">
        <f ca="1">IF(FA11=0,IF(OR(FC11&gt;0,FC11&lt;0),1,""),FC11/FA11)</f>
        <v>1</v>
      </c>
      <c r="FE11" s="37">
        <f ca="1">SUBTOTAL(9,FE5:FE10)</f>
        <v>346096.57</v>
      </c>
      <c r="FF11" s="37">
        <f ca="1">SUBTOTAL(9,FF5:FF10)</f>
        <v>28261.302499999998</v>
      </c>
      <c r="FG11" s="37">
        <f ca="1">SUBTOTAL(9,FG5:FG10)</f>
        <v>317835.26749999996</v>
      </c>
      <c r="FH11" s="2">
        <f ca="1">IF(FE11=0,IF(OR(FG11&gt;0,FG11&lt;0),1,""),FG11/FE11)</f>
        <v>0.9183427258467195</v>
      </c>
      <c r="FJ11" t="b">
        <f ca="1">FE11=Y11</f>
        <v>1</v>
      </c>
    </row>
    <row r="12" spans="1:166" ht="15.75" thickBot="1" x14ac:dyDescent="0.3">
      <c r="A12" s="14"/>
      <c r="B12" s="4" t="s">
        <v>57</v>
      </c>
      <c r="C12" s="42"/>
      <c r="D12" s="99"/>
      <c r="E12" s="98"/>
      <c r="F12" s="98"/>
      <c r="G12" s="98"/>
      <c r="H12" s="42"/>
      <c r="I12" s="74"/>
      <c r="J12" s="14"/>
      <c r="K12" s="4" t="s">
        <v>57</v>
      </c>
      <c r="L12" s="40"/>
      <c r="M12" s="3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6"/>
      <c r="Y12" s="38"/>
      <c r="Z12" s="37"/>
      <c r="AA12" s="72"/>
      <c r="AB12" s="14"/>
      <c r="AC12" s="4" t="s">
        <v>57</v>
      </c>
      <c r="AD12" s="9"/>
      <c r="AE12" s="17"/>
      <c r="AF12" s="17"/>
      <c r="AG12" s="16"/>
      <c r="AH12" s="28"/>
      <c r="AI12" s="6"/>
      <c r="AK12">
        <v>12</v>
      </c>
      <c r="AL12" s="14"/>
      <c r="AM12" s="4" t="s">
        <v>57</v>
      </c>
      <c r="AN12" s="38"/>
      <c r="AO12" s="37"/>
      <c r="AP12" s="36"/>
      <c r="AQ12" s="2"/>
      <c r="AS12" s="14"/>
      <c r="AT12" s="4" t="s">
        <v>57</v>
      </c>
      <c r="AU12" s="37"/>
      <c r="AV12" s="37"/>
      <c r="AW12" s="36"/>
      <c r="AX12" s="2"/>
      <c r="AY12" s="37"/>
      <c r="AZ12" s="37"/>
      <c r="BA12" s="36"/>
      <c r="BB12" s="2"/>
      <c r="BD12" s="14"/>
      <c r="BE12" s="4" t="s">
        <v>57</v>
      </c>
      <c r="BF12" s="38"/>
      <c r="BG12" s="37"/>
      <c r="BH12" s="36"/>
      <c r="BI12" s="2"/>
      <c r="BJ12" s="37"/>
      <c r="BK12" s="37"/>
      <c r="BL12" s="36"/>
      <c r="BM12" s="2"/>
      <c r="BO12" s="14"/>
      <c r="BP12" s="4" t="s">
        <v>57</v>
      </c>
      <c r="BQ12" s="38"/>
      <c r="BR12" s="37"/>
      <c r="BS12" s="36"/>
      <c r="BT12" s="2"/>
      <c r="BU12" s="37"/>
      <c r="BV12" s="37"/>
      <c r="BW12" s="36"/>
      <c r="BX12" s="2"/>
      <c r="BZ12" s="14"/>
      <c r="CA12" s="4" t="s">
        <v>57</v>
      </c>
      <c r="CB12" s="38"/>
      <c r="CC12" s="37"/>
      <c r="CD12" s="36"/>
      <c r="CE12" s="2"/>
      <c r="CF12" s="37"/>
      <c r="CG12" s="37"/>
      <c r="CH12" s="36"/>
      <c r="CI12" s="2"/>
      <c r="CK12" s="14"/>
      <c r="CL12" s="4" t="s">
        <v>57</v>
      </c>
      <c r="CM12" s="38"/>
      <c r="CN12" s="37"/>
      <c r="CO12" s="36"/>
      <c r="CP12" s="2"/>
      <c r="CQ12" s="37"/>
      <c r="CR12" s="37"/>
      <c r="CS12" s="36"/>
      <c r="CT12" s="2"/>
      <c r="CV12" s="14"/>
      <c r="CW12" s="4" t="s">
        <v>57</v>
      </c>
      <c r="CX12" s="38"/>
      <c r="CY12" s="37"/>
      <c r="CZ12" s="36"/>
      <c r="DA12" s="2"/>
      <c r="DB12" s="37"/>
      <c r="DC12" s="37"/>
      <c r="DD12" s="36"/>
      <c r="DE12" s="2"/>
      <c r="DG12" s="14"/>
      <c r="DH12" s="4" t="s">
        <v>57</v>
      </c>
      <c r="DI12" s="38"/>
      <c r="DJ12" s="37"/>
      <c r="DK12" s="36"/>
      <c r="DL12" s="2"/>
      <c r="DM12" s="37"/>
      <c r="DN12" s="37"/>
      <c r="DO12" s="36"/>
      <c r="DP12" s="2"/>
      <c r="DR12" s="14"/>
      <c r="DS12" s="4" t="s">
        <v>57</v>
      </c>
      <c r="DT12" s="38"/>
      <c r="DU12" s="37"/>
      <c r="DV12" s="36"/>
      <c r="DW12" s="2"/>
      <c r="DX12" s="37"/>
      <c r="DY12" s="37"/>
      <c r="DZ12" s="36"/>
      <c r="EA12" s="2"/>
      <c r="EC12" s="14"/>
      <c r="ED12" s="4" t="s">
        <v>57</v>
      </c>
      <c r="EE12" s="38"/>
      <c r="EF12" s="37"/>
      <c r="EG12" s="36"/>
      <c r="EH12" s="2"/>
      <c r="EI12" s="37"/>
      <c r="EJ12" s="37"/>
      <c r="EK12" s="36"/>
      <c r="EL12" s="2"/>
      <c r="EN12" s="14"/>
      <c r="EO12" s="4" t="s">
        <v>57</v>
      </c>
      <c r="EP12" s="38"/>
      <c r="EQ12" s="37"/>
      <c r="ER12" s="36"/>
      <c r="ES12" s="2"/>
      <c r="ET12" s="37"/>
      <c r="EU12" s="37"/>
      <c r="EV12" s="36"/>
      <c r="EW12" s="2"/>
      <c r="EY12" s="14"/>
      <c r="EZ12" s="4" t="s">
        <v>57</v>
      </c>
      <c r="FA12" s="38"/>
      <c r="FB12" s="37"/>
      <c r="FC12" s="36"/>
      <c r="FD12" s="2"/>
      <c r="FE12" s="37"/>
      <c r="FF12" s="37"/>
      <c r="FG12" s="36"/>
      <c r="FH12" s="2"/>
      <c r="FJ12" t="b">
        <f>FE12=Y12</f>
        <v>1</v>
      </c>
    </row>
    <row r="13" spans="1:166" x14ac:dyDescent="0.25">
      <c r="A13" s="58">
        <v>7230</v>
      </c>
      <c r="B13" s="94" t="s">
        <v>56</v>
      </c>
      <c r="C13" s="93">
        <f>L13</f>
        <v>8.9999983403432751E-2</v>
      </c>
      <c r="D13" s="97">
        <v>25377.25</v>
      </c>
      <c r="E13" s="96"/>
      <c r="F13" s="75">
        <f>-ROUND('[1]Cost (cutback)'!N25,2)</f>
        <v>-2601.46</v>
      </c>
      <c r="G13" s="96">
        <f>D13+F13</f>
        <v>22775.79</v>
      </c>
      <c r="H13" s="56" t="s">
        <v>4</v>
      </c>
      <c r="I13" s="74"/>
      <c r="J13" s="58">
        <v>7230</v>
      </c>
      <c r="K13" s="94" t="s">
        <v>56</v>
      </c>
      <c r="L13" s="95">
        <f>G13/SUM(G5:G8)</f>
        <v>8.9999983403432751E-2</v>
      </c>
      <c r="M13" s="50">
        <f>ROUND(SUM(M$5:M$8)*$L13,2)</f>
        <v>502.5</v>
      </c>
      <c r="N13" s="70">
        <f>ROUND(SUM(N$5:N$8)*$L13,2)</f>
        <v>502.5</v>
      </c>
      <c r="O13" s="70">
        <f>ROUND(SUM(O$5:O$8)*$L13,2)</f>
        <v>1218.9000000000001</v>
      </c>
      <c r="P13" s="70">
        <f>ROUND(SUM(P$5:P$8)*$L13,2)</f>
        <v>2293.4899999999998</v>
      </c>
      <c r="Q13" s="70">
        <f>ROUND(SUM(Q$5:Q$8)*$L13,2)</f>
        <v>2293.4899999999998</v>
      </c>
      <c r="R13" s="70">
        <f>ROUND(SUM(R$5:R$8)*$L13,2)</f>
        <v>2293.4899999999998</v>
      </c>
      <c r="S13" s="70">
        <f>ROUND(SUM(S$5:S$8)*$L13,2)</f>
        <v>2293.4899999999998</v>
      </c>
      <c r="T13" s="70">
        <f>ROUND(SUM(T$5:T$8)*$L13,2)</f>
        <v>2293.4899999999998</v>
      </c>
      <c r="U13" s="70">
        <f>ROUND(SUM(U$5:U$8)*$L13,2)</f>
        <v>2293.4899999999998</v>
      </c>
      <c r="V13" s="70">
        <f>ROUND(SUM(V$5:V$8)*$L13,2)</f>
        <v>2293.4899999999998</v>
      </c>
      <c r="W13" s="70">
        <f>ROUND(SUM(W$5:W$8)*$L13,2)</f>
        <v>2293.4899999999998</v>
      </c>
      <c r="X13" s="69">
        <f>G13-SUM(M13:W13)</f>
        <v>2203.9700000000012</v>
      </c>
      <c r="Y13" s="50">
        <f>SUM(M13:X13)</f>
        <v>22775.79</v>
      </c>
      <c r="Z13" s="49">
        <f>G13-Y13</f>
        <v>0</v>
      </c>
      <c r="AA13" s="72"/>
      <c r="AB13" s="58">
        <v>7230</v>
      </c>
      <c r="AC13" s="94" t="s">
        <v>56</v>
      </c>
      <c r="AD13" s="71">
        <f>SUM(M13:O13)</f>
        <v>2223.9</v>
      </c>
      <c r="AE13" s="70">
        <f>SUM(P13:R13)</f>
        <v>6880.4699999999993</v>
      </c>
      <c r="AF13" s="70">
        <f>SUM(S13:U13)</f>
        <v>6880.4699999999993</v>
      </c>
      <c r="AG13" s="69">
        <f>SUM(V13:X13)</f>
        <v>6790.9500000000007</v>
      </c>
      <c r="AH13" s="51">
        <f>SUM(AD13:AG13)</f>
        <v>22775.79</v>
      </c>
      <c r="AI13" s="12">
        <f>G13-AH13</f>
        <v>0</v>
      </c>
      <c r="AK13">
        <v>13</v>
      </c>
      <c r="AL13" s="58">
        <v>7230</v>
      </c>
      <c r="AM13" s="94" t="s">
        <v>56</v>
      </c>
      <c r="AN13" s="50">
        <f ca="1">INDIRECT(AN$1&amp;$AK13)</f>
        <v>502.5</v>
      </c>
      <c r="AO13" s="49">
        <f>ROUND(SUM(AO$5:AO$8)*$L13,2)</f>
        <v>412.5</v>
      </c>
      <c r="AP13" s="48">
        <f ca="1">-AO13+AN13</f>
        <v>90</v>
      </c>
      <c r="AQ13" s="47">
        <f ca="1">IF(AN13=0,IF(OR(AP13&gt;0,AP13&lt;0),1,""),AP13/AN13)</f>
        <v>0.17910447761194029</v>
      </c>
      <c r="AS13" s="58">
        <v>7230</v>
      </c>
      <c r="AT13" s="94" t="s">
        <v>56</v>
      </c>
      <c r="AU13" s="49">
        <f ca="1">INDIRECT(AU$1&amp;$AK13)</f>
        <v>502.5</v>
      </c>
      <c r="AV13" s="49">
        <f ca="1">ROUND(SUM(AV$5:AV$8)*$L13,2)</f>
        <v>502.5</v>
      </c>
      <c r="AW13" s="48">
        <f ca="1">-AV13+AU13</f>
        <v>0</v>
      </c>
      <c r="AX13" s="47">
        <f ca="1">IF(AU13=0,IF(OR(AW13&gt;0,AW13&lt;0),1,""),AW13/AU13)</f>
        <v>0</v>
      </c>
      <c r="AY13" s="49">
        <f ca="1">AU13+AN13</f>
        <v>1005</v>
      </c>
      <c r="AZ13" s="49">
        <f ca="1">AV13+AO13</f>
        <v>915</v>
      </c>
      <c r="BA13" s="48">
        <f ca="1">-AZ13+AY13</f>
        <v>90</v>
      </c>
      <c r="BB13" s="47">
        <f ca="1">IF(AY13=0,IF(OR(BA13&gt;0,BA13&lt;0),1,""),BA13/AY13)</f>
        <v>8.9552238805970144E-2</v>
      </c>
      <c r="BD13" s="58">
        <v>7230</v>
      </c>
      <c r="BE13" s="94" t="s">
        <v>56</v>
      </c>
      <c r="BF13" s="50">
        <f ca="1">INDIRECT(BF$1&amp;$AK13)</f>
        <v>1218.9000000000001</v>
      </c>
      <c r="BG13" s="49">
        <f ca="1">ROUND(SUM(BG$5:BG$8)*$L13,2)</f>
        <v>1398.21</v>
      </c>
      <c r="BH13" s="48">
        <f ca="1">-BG13+BF13</f>
        <v>-179.30999999999995</v>
      </c>
      <c r="BI13" s="47">
        <f ca="1">IF(BF13=0,IF(OR(BH13&gt;0,BH13&lt;0),1,""),BH13/BF13)</f>
        <v>-0.14710804824021653</v>
      </c>
      <c r="BJ13" s="49">
        <f ca="1">BF13+AY13</f>
        <v>2223.9</v>
      </c>
      <c r="BK13" s="49">
        <f ca="1">BG13+AZ13</f>
        <v>2313.21</v>
      </c>
      <c r="BL13" s="48">
        <f ca="1">-BK13+BJ13</f>
        <v>-89.309999999999945</v>
      </c>
      <c r="BM13" s="47">
        <f ca="1">IF(BJ13=0,IF(OR(BL13&gt;0,BL13&lt;0),1,""),BL13/BJ13)</f>
        <v>-4.0159179819236453E-2</v>
      </c>
      <c r="BO13" s="58">
        <v>7230</v>
      </c>
      <c r="BP13" s="94" t="s">
        <v>56</v>
      </c>
      <c r="BQ13" s="50">
        <f ca="1">INDIRECT(BQ$1&amp;$AK13)</f>
        <v>2293.4899999999998</v>
      </c>
      <c r="BR13" s="49">
        <f>ROUND(SUM(BR$5:BR$8)*$L13,2)</f>
        <v>0</v>
      </c>
      <c r="BS13" s="48">
        <f ca="1">-BR13+BQ13</f>
        <v>2293.4899999999998</v>
      </c>
      <c r="BT13" s="47">
        <f ca="1">IF(BQ13=0,IF(OR(BS13&gt;0,BS13&lt;0),1,""),BS13/BQ13)</f>
        <v>1</v>
      </c>
      <c r="BU13" s="49">
        <f ca="1">BQ13+BJ13</f>
        <v>4517.3899999999994</v>
      </c>
      <c r="BV13" s="49">
        <f ca="1">BR13+BK13</f>
        <v>2313.21</v>
      </c>
      <c r="BW13" s="48">
        <f ca="1">-BV13+BU13</f>
        <v>2204.1799999999994</v>
      </c>
      <c r="BX13" s="47">
        <f ca="1">IF(BU13=0,IF(OR(BW13&gt;0,BW13&lt;0),1,""),BW13/BU13)</f>
        <v>0.48793219093326007</v>
      </c>
      <c r="BZ13" s="58">
        <v>7230</v>
      </c>
      <c r="CA13" s="94" t="s">
        <v>56</v>
      </c>
      <c r="CB13" s="50">
        <f ca="1">INDIRECT(CB$1&amp;$AK13)</f>
        <v>2293.4899999999998</v>
      </c>
      <c r="CC13" s="49">
        <f>ROUND(SUM(CC$5:CC$8)*$L13,2)</f>
        <v>0</v>
      </c>
      <c r="CD13" s="48">
        <f ca="1">-CC13+CB13</f>
        <v>2293.4899999999998</v>
      </c>
      <c r="CE13" s="47">
        <f ca="1">IF(CB13=0,IF(OR(CD13&gt;0,CD13&lt;0),1,""),CD13/CB13)</f>
        <v>1</v>
      </c>
      <c r="CF13" s="49">
        <f ca="1">CB13+BU13</f>
        <v>6810.8799999999992</v>
      </c>
      <c r="CG13" s="49">
        <f ca="1">CC13+BV13</f>
        <v>2313.21</v>
      </c>
      <c r="CH13" s="48">
        <f ca="1">-CG13+CF13</f>
        <v>4497.6699999999992</v>
      </c>
      <c r="CI13" s="47">
        <f ca="1">IF(CF13=0,IF(OR(CH13&gt;0,CH13&lt;0),1,""),CH13/CF13)</f>
        <v>0.66036547406502533</v>
      </c>
      <c r="CK13" s="58">
        <v>7230</v>
      </c>
      <c r="CL13" s="94" t="s">
        <v>56</v>
      </c>
      <c r="CM13" s="50">
        <f ca="1">INDIRECT(CM$1&amp;$AK13)</f>
        <v>2293.4899999999998</v>
      </c>
      <c r="CN13" s="49">
        <f>ROUND(SUM(CN$5:CN$8)*$L13,2)</f>
        <v>0</v>
      </c>
      <c r="CO13" s="48">
        <f ca="1">-CN13+CM13</f>
        <v>2293.4899999999998</v>
      </c>
      <c r="CP13" s="47">
        <f ca="1">IF(CM13=0,IF(OR(CO13&gt;0,CO13&lt;0),1,""),CO13/CM13)</f>
        <v>1</v>
      </c>
      <c r="CQ13" s="49">
        <f ca="1">CM13+CF13</f>
        <v>9104.369999999999</v>
      </c>
      <c r="CR13" s="49">
        <f ca="1">CN13+CG13</f>
        <v>2313.21</v>
      </c>
      <c r="CS13" s="48">
        <f ca="1">-CR13+CQ13</f>
        <v>6791.1599999999989</v>
      </c>
      <c r="CT13" s="47">
        <f ca="1">IF(CQ13=0,IF(OR(CS13&gt;0,CS13&lt;0),1,""),CS13/CQ13)</f>
        <v>0.74592311164858194</v>
      </c>
      <c r="CV13" s="58">
        <v>7230</v>
      </c>
      <c r="CW13" s="94" t="s">
        <v>56</v>
      </c>
      <c r="CX13" s="50">
        <f ca="1">INDIRECT(CX$1&amp;$AK13)</f>
        <v>2293.4899999999998</v>
      </c>
      <c r="CY13" s="49">
        <f>ROUND(SUM(CY$5:CY$8)*$L13,2)</f>
        <v>0</v>
      </c>
      <c r="CZ13" s="48">
        <f ca="1">-CY13+CX13</f>
        <v>2293.4899999999998</v>
      </c>
      <c r="DA13" s="47">
        <f ca="1">IF(CX13=0,IF(OR(CZ13&gt;0,CZ13&lt;0),1,""),CZ13/CX13)</f>
        <v>1</v>
      </c>
      <c r="DB13" s="49">
        <f ca="1">CX13+CQ13</f>
        <v>11397.859999999999</v>
      </c>
      <c r="DC13" s="49">
        <f ca="1">CY13+CR13</f>
        <v>2313.21</v>
      </c>
      <c r="DD13" s="48">
        <f ca="1">-DC13+DB13</f>
        <v>9084.6499999999978</v>
      </c>
      <c r="DE13" s="47">
        <f ca="1">IF(DB13=0,IF(OR(DD13&gt;0,DD13&lt;0),1,""),DD13/DB13)</f>
        <v>0.79704874423795335</v>
      </c>
      <c r="DG13" s="58">
        <v>7230</v>
      </c>
      <c r="DH13" s="94" t="s">
        <v>56</v>
      </c>
      <c r="DI13" s="50">
        <f ca="1">INDIRECT(DI$1&amp;$AK13)</f>
        <v>2293.4899999999998</v>
      </c>
      <c r="DJ13" s="49">
        <f>ROUND(SUM(DJ$5:DJ$8)*$L13,2)</f>
        <v>0</v>
      </c>
      <c r="DK13" s="48">
        <f ca="1">-DJ13+DI13</f>
        <v>2293.4899999999998</v>
      </c>
      <c r="DL13" s="47">
        <f ca="1">IF(DI13=0,IF(OR(DK13&gt;0,DK13&lt;0),1,""),DK13/DI13)</f>
        <v>1</v>
      </c>
      <c r="DM13" s="49">
        <f ca="1">DI13+DB13</f>
        <v>13691.349999999999</v>
      </c>
      <c r="DN13" s="49">
        <f ca="1">DJ13+DC13</f>
        <v>2313.21</v>
      </c>
      <c r="DO13" s="48">
        <f ca="1">-DN13+DM13</f>
        <v>11378.14</v>
      </c>
      <c r="DP13" s="47">
        <f ca="1">IF(DM13=0,IF(OR(DO13&gt;0,DO13&lt;0),1,""),DO13/DM13)</f>
        <v>0.83104587933257135</v>
      </c>
      <c r="DR13" s="58">
        <v>7230</v>
      </c>
      <c r="DS13" s="94" t="s">
        <v>56</v>
      </c>
      <c r="DT13" s="50">
        <f ca="1">INDIRECT(DT$1&amp;$AK13)</f>
        <v>2293.4899999999998</v>
      </c>
      <c r="DU13" s="49">
        <f>ROUND(SUM(DU$5:DU$8)*$L13,2)</f>
        <v>0</v>
      </c>
      <c r="DV13" s="48">
        <f ca="1">-DU13+DT13</f>
        <v>2293.4899999999998</v>
      </c>
      <c r="DW13" s="47">
        <f ca="1">IF(DT13=0,IF(OR(DV13&gt;0,DV13&lt;0),1,""),DV13/DT13)</f>
        <v>1</v>
      </c>
      <c r="DX13" s="49">
        <f ca="1">DT13+DM13</f>
        <v>15984.839999999998</v>
      </c>
      <c r="DY13" s="49">
        <f ca="1">DU13+DN13</f>
        <v>2313.21</v>
      </c>
      <c r="DZ13" s="48">
        <f ca="1">-DY13+DX13</f>
        <v>13671.629999999997</v>
      </c>
      <c r="EA13" s="47">
        <f ca="1">IF(DX13=0,IF(OR(DZ13&gt;0,DZ13&lt;0),1,""),DZ13/DX13)</f>
        <v>0.85528725967854535</v>
      </c>
      <c r="EC13" s="58">
        <v>7230</v>
      </c>
      <c r="ED13" s="94" t="s">
        <v>56</v>
      </c>
      <c r="EE13" s="50">
        <f ca="1">INDIRECT(EE$1&amp;$AK13)</f>
        <v>2293.4899999999998</v>
      </c>
      <c r="EF13" s="49">
        <f>ROUND(SUM(EF$5:EF$8)*$L13,2)</f>
        <v>0</v>
      </c>
      <c r="EG13" s="48">
        <f ca="1">-EF13+EE13</f>
        <v>2293.4899999999998</v>
      </c>
      <c r="EH13" s="47">
        <f ca="1">IF(EE13=0,IF(OR(EG13&gt;0,EG13&lt;0),1,""),EG13/EE13)</f>
        <v>1</v>
      </c>
      <c r="EI13" s="49">
        <f ca="1">EE13+DX13</f>
        <v>18278.329999999998</v>
      </c>
      <c r="EJ13" s="49">
        <f ca="1">EF13+DY13</f>
        <v>2313.21</v>
      </c>
      <c r="EK13" s="48">
        <f ca="1">-EJ13+EI13</f>
        <v>15965.119999999999</v>
      </c>
      <c r="EL13" s="47">
        <f ca="1">IF(EI13=0,IF(OR(EK13&gt;0,EK13&lt;0),1,""),EK13/EI13)</f>
        <v>0.87344522174618799</v>
      </c>
      <c r="EN13" s="58">
        <v>7230</v>
      </c>
      <c r="EO13" s="94" t="s">
        <v>56</v>
      </c>
      <c r="EP13" s="50">
        <f ca="1">INDIRECT(EP$1&amp;$AK13)</f>
        <v>2293.4899999999998</v>
      </c>
      <c r="EQ13" s="49">
        <f>ROUND(SUM(EQ$5:EQ$8)*$L13,2)</f>
        <v>0</v>
      </c>
      <c r="ER13" s="48">
        <f ca="1">-EQ13+EP13</f>
        <v>2293.4899999999998</v>
      </c>
      <c r="ES13" s="47">
        <f ca="1">IF(EP13=0,IF(OR(ER13&gt;0,ER13&lt;0),1,""),ER13/EP13)</f>
        <v>1</v>
      </c>
      <c r="ET13" s="49">
        <f ca="1">EP13+EI13</f>
        <v>20571.82</v>
      </c>
      <c r="EU13" s="49">
        <f ca="1">EQ13+EJ13</f>
        <v>2313.21</v>
      </c>
      <c r="EV13" s="48">
        <f ca="1">-EU13+ET13</f>
        <v>18258.61</v>
      </c>
      <c r="EW13" s="47">
        <f ca="1">IF(ET13=0,IF(OR(EV13&gt;0,EV13&lt;0),1,""),EV13/ET13)</f>
        <v>0.8875544312559609</v>
      </c>
      <c r="EY13" s="58">
        <v>7230</v>
      </c>
      <c r="EZ13" s="94" t="s">
        <v>56</v>
      </c>
      <c r="FA13" s="50">
        <f ca="1">INDIRECT(FA$1&amp;$AK13)</f>
        <v>2203.9700000000012</v>
      </c>
      <c r="FB13" s="49">
        <f>ROUND(SUM(FB$5:FB$8)*$L13,2)</f>
        <v>0</v>
      </c>
      <c r="FC13" s="48">
        <f ca="1">-FB13+FA13</f>
        <v>2203.9700000000012</v>
      </c>
      <c r="FD13" s="47">
        <f ca="1">IF(FA13=0,IF(OR(FC13&gt;0,FC13&lt;0),1,""),FC13/FA13)</f>
        <v>1</v>
      </c>
      <c r="FE13" s="49">
        <f ca="1">FA13+ET13</f>
        <v>22775.79</v>
      </c>
      <c r="FF13" s="49">
        <f ca="1">FB13+EU13</f>
        <v>2313.21</v>
      </c>
      <c r="FG13" s="48">
        <f ca="1">-FF13+FE13</f>
        <v>20462.580000000002</v>
      </c>
      <c r="FH13" s="47">
        <f ca="1">IF(FE13=0,IF(OR(FG13&gt;0,FG13&lt;0),1,""),FG13/FE13)</f>
        <v>0.89843557567048171</v>
      </c>
      <c r="FJ13" t="b">
        <f ca="1">FE13=Y13</f>
        <v>1</v>
      </c>
    </row>
    <row r="14" spans="1:166" x14ac:dyDescent="0.25">
      <c r="A14" s="78">
        <v>7241</v>
      </c>
      <c r="B14" s="87" t="s">
        <v>55</v>
      </c>
      <c r="C14" s="93">
        <f>L14</f>
        <v>0.4642224243490925</v>
      </c>
      <c r="D14" s="76">
        <v>132000</v>
      </c>
      <c r="E14" s="75"/>
      <c r="F14" s="75">
        <f>-ROUND('[1]Cost (cutback)'!N26,2)</f>
        <v>-14521.84</v>
      </c>
      <c r="G14" s="75">
        <f>D14+F14</f>
        <v>117478.16</v>
      </c>
      <c r="H14" s="56" t="s">
        <v>4</v>
      </c>
      <c r="I14" s="74"/>
      <c r="J14" s="78">
        <v>7241</v>
      </c>
      <c r="K14" s="87" t="s">
        <v>55</v>
      </c>
      <c r="L14" s="92">
        <f>G14/SUM(G5:G8)</f>
        <v>0.4642224243490925</v>
      </c>
      <c r="M14" s="50">
        <f>ROUND(SUM(M$5:M$8)*$L14,2)</f>
        <v>2591.91</v>
      </c>
      <c r="N14" s="70">
        <f>ROUND(SUM(N$5:N$8)*$L14,2)</f>
        <v>2591.91</v>
      </c>
      <c r="O14" s="70">
        <f>ROUND(SUM(O$5:O$8)*$L14,2)</f>
        <v>6287.11</v>
      </c>
      <c r="P14" s="70">
        <f>ROUND(SUM(P$5:P$8)*$L14,2)</f>
        <v>11829.9</v>
      </c>
      <c r="Q14" s="70">
        <f>ROUND(SUM(Q$5:Q$8)*$L14,2)</f>
        <v>11829.9</v>
      </c>
      <c r="R14" s="70">
        <f>ROUND(SUM(R$5:R$8)*$L14,2)</f>
        <v>11829.9</v>
      </c>
      <c r="S14" s="70">
        <f>ROUND(SUM(S$5:S$8)*$L14,2)</f>
        <v>11829.9</v>
      </c>
      <c r="T14" s="70">
        <f>ROUND(SUM(T$5:T$8)*$L14,2)</f>
        <v>11829.9</v>
      </c>
      <c r="U14" s="70">
        <f>ROUND(SUM(U$5:U$8)*$L14,2)</f>
        <v>11829.9</v>
      </c>
      <c r="V14" s="70">
        <f>ROUND(SUM(V$5:V$8)*$L14,2)</f>
        <v>11829.9</v>
      </c>
      <c r="W14" s="70">
        <f>ROUND(SUM(W$5:W$8)*$L14,2)</f>
        <v>11829.9</v>
      </c>
      <c r="X14" s="69">
        <f>G14-SUM(M14:W14)</f>
        <v>11368.030000000013</v>
      </c>
      <c r="Y14" s="50">
        <f>SUM(M14:X14)</f>
        <v>117478.16</v>
      </c>
      <c r="Z14" s="49">
        <f>G14-Y14</f>
        <v>0</v>
      </c>
      <c r="AA14" s="72"/>
      <c r="AB14" s="78">
        <v>7241</v>
      </c>
      <c r="AC14" s="87" t="s">
        <v>55</v>
      </c>
      <c r="AD14" s="71">
        <f>SUM(M14:O14)</f>
        <v>11470.93</v>
      </c>
      <c r="AE14" s="70">
        <f>SUM(P14:R14)</f>
        <v>35489.699999999997</v>
      </c>
      <c r="AF14" s="70">
        <f>SUM(S14:U14)</f>
        <v>35489.699999999997</v>
      </c>
      <c r="AG14" s="69">
        <f>SUM(V14:X14)</f>
        <v>35027.830000000016</v>
      </c>
      <c r="AH14" s="51">
        <f>SUM(AD14:AG14)</f>
        <v>117478.16</v>
      </c>
      <c r="AI14" s="12">
        <f>G14-AH14</f>
        <v>0</v>
      </c>
      <c r="AK14">
        <v>14</v>
      </c>
      <c r="AL14" s="78">
        <v>7241</v>
      </c>
      <c r="AM14" s="87" t="s">
        <v>55</v>
      </c>
      <c r="AN14" s="50">
        <f ca="1">INDIRECT(AN$1&amp;$AK14)</f>
        <v>2591.91</v>
      </c>
      <c r="AO14" s="49">
        <f>ROUND(SUM(AO$5:AO$8)*$L14,2)</f>
        <v>2127.6799999999998</v>
      </c>
      <c r="AP14" s="48">
        <f ca="1">-AO14+AN14</f>
        <v>464.23</v>
      </c>
      <c r="AQ14" s="47">
        <f ca="1">IF(AN14=0,IF(OR(AP14&gt;0,AP14&lt;0),1,""),AP14/AN14)</f>
        <v>0.17910729925035979</v>
      </c>
      <c r="AS14" s="78">
        <v>7241</v>
      </c>
      <c r="AT14" s="87" t="s">
        <v>55</v>
      </c>
      <c r="AU14" s="49">
        <f ca="1">INDIRECT(AU$1&amp;$AK14)</f>
        <v>2591.91</v>
      </c>
      <c r="AV14" s="49">
        <f ca="1">ROUND(SUM(AV$5:AV$8)*$L14,2)</f>
        <v>2591.91</v>
      </c>
      <c r="AW14" s="48">
        <f ca="1">-AV14+AU14</f>
        <v>0</v>
      </c>
      <c r="AX14" s="47">
        <f ca="1">IF(AU14=0,IF(OR(AW14&gt;0,AW14&lt;0),1,""),AW14/AU14)</f>
        <v>0</v>
      </c>
      <c r="AY14" s="49">
        <f ca="1">AU14+AN14</f>
        <v>5183.82</v>
      </c>
      <c r="AZ14" s="49">
        <f ca="1">AV14+AO14</f>
        <v>4719.59</v>
      </c>
      <c r="BA14" s="48">
        <f ca="1">-AZ14+AY14</f>
        <v>464.22999999999956</v>
      </c>
      <c r="BB14" s="47">
        <f ca="1">IF(AY14=0,IF(OR(BA14&gt;0,BA14&lt;0),1,""),BA14/AY14)</f>
        <v>8.955364962517981E-2</v>
      </c>
      <c r="BD14" s="78">
        <v>7241</v>
      </c>
      <c r="BE14" s="87" t="s">
        <v>55</v>
      </c>
      <c r="BF14" s="50">
        <f ca="1">INDIRECT(BF$1&amp;$AK14)</f>
        <v>6287.11</v>
      </c>
      <c r="BG14" s="49">
        <f ca="1">ROUND(SUM(BG$5:BG$8)*$L14,2)</f>
        <v>7211.98</v>
      </c>
      <c r="BH14" s="48">
        <f ca="1">-BG14+BF14</f>
        <v>-924.86999999999989</v>
      </c>
      <c r="BI14" s="47">
        <f ca="1">IF(BF14=0,IF(OR(BH14&gt;0,BH14&lt;0),1,""),BH14/BF14)</f>
        <v>-0.1471057449289101</v>
      </c>
      <c r="BJ14" s="49">
        <f ca="1">BF14+AY14</f>
        <v>11470.93</v>
      </c>
      <c r="BK14" s="49">
        <f ca="1">BG14+AZ14</f>
        <v>11931.57</v>
      </c>
      <c r="BL14" s="48">
        <f ca="1">-BK14+BJ14</f>
        <v>-460.63999999999942</v>
      </c>
      <c r="BM14" s="47">
        <f ca="1">IF(BJ14=0,IF(OR(BL14&gt;0,BL14&lt;0),1,""),BL14/BJ14)</f>
        <v>-4.0157162496850682E-2</v>
      </c>
      <c r="BO14" s="78">
        <v>7241</v>
      </c>
      <c r="BP14" s="87" t="s">
        <v>55</v>
      </c>
      <c r="BQ14" s="50">
        <f ca="1">INDIRECT(BQ$1&amp;$AK14)</f>
        <v>11829.9</v>
      </c>
      <c r="BR14" s="49">
        <f>ROUND(SUM(BR$5:BR$8)*$L14,2)</f>
        <v>0</v>
      </c>
      <c r="BS14" s="48">
        <f ca="1">-BR14+BQ14</f>
        <v>11829.9</v>
      </c>
      <c r="BT14" s="47">
        <f ca="1">IF(BQ14=0,IF(OR(BS14&gt;0,BS14&lt;0),1,""),BS14/BQ14)</f>
        <v>1</v>
      </c>
      <c r="BU14" s="49">
        <f ca="1">BQ14+BJ14</f>
        <v>23300.83</v>
      </c>
      <c r="BV14" s="49">
        <f ca="1">BR14+BK14</f>
        <v>11931.57</v>
      </c>
      <c r="BW14" s="48">
        <f ca="1">-BV14+BU14</f>
        <v>11369.260000000002</v>
      </c>
      <c r="BX14" s="47">
        <f ca="1">IF(BU14=0,IF(OR(BW14&gt;0,BW14&lt;0),1,""),BW14/BU14)</f>
        <v>0.48793369163244404</v>
      </c>
      <c r="BZ14" s="78">
        <v>7241</v>
      </c>
      <c r="CA14" s="87" t="s">
        <v>55</v>
      </c>
      <c r="CB14" s="50">
        <f ca="1">INDIRECT(CB$1&amp;$AK14)</f>
        <v>11829.9</v>
      </c>
      <c r="CC14" s="49">
        <f>ROUND(SUM(CC$5:CC$8)*$L14,2)</f>
        <v>0</v>
      </c>
      <c r="CD14" s="48">
        <f ca="1">-CC14+CB14</f>
        <v>11829.9</v>
      </c>
      <c r="CE14" s="47">
        <f ca="1">IF(CB14=0,IF(OR(CD14&gt;0,CD14&lt;0),1,""),CD14/CB14)</f>
        <v>1</v>
      </c>
      <c r="CF14" s="49">
        <f ca="1">CB14+BU14</f>
        <v>35130.730000000003</v>
      </c>
      <c r="CG14" s="49">
        <f ca="1">CC14+BV14</f>
        <v>11931.57</v>
      </c>
      <c r="CH14" s="48">
        <f ca="1">-CG14+CF14</f>
        <v>23199.160000000003</v>
      </c>
      <c r="CI14" s="47">
        <f ca="1">IF(CF14=0,IF(OR(CH14&gt;0,CH14&lt;0),1,""),CH14/CF14)</f>
        <v>0.66036657934520582</v>
      </c>
      <c r="CK14" s="78">
        <v>7241</v>
      </c>
      <c r="CL14" s="87" t="s">
        <v>55</v>
      </c>
      <c r="CM14" s="50">
        <f ca="1">INDIRECT(CM$1&amp;$AK14)</f>
        <v>11829.9</v>
      </c>
      <c r="CN14" s="49">
        <f>ROUND(SUM(CN$5:CN$8)*$L14,2)</f>
        <v>0</v>
      </c>
      <c r="CO14" s="48">
        <f ca="1">-CN14+CM14</f>
        <v>11829.9</v>
      </c>
      <c r="CP14" s="47">
        <f ca="1">IF(CM14=0,IF(OR(CO14&gt;0,CO14&lt;0),1,""),CO14/CM14)</f>
        <v>1</v>
      </c>
      <c r="CQ14" s="49">
        <f ca="1">CM14+CF14</f>
        <v>46960.630000000005</v>
      </c>
      <c r="CR14" s="49">
        <f ca="1">CN14+CG14</f>
        <v>11931.57</v>
      </c>
      <c r="CS14" s="48">
        <f ca="1">-CR14+CQ14</f>
        <v>35029.060000000005</v>
      </c>
      <c r="CT14" s="47">
        <f ca="1">IF(CQ14=0,IF(OR(CS14&gt;0,CS14&lt;0),1,""),CS14/CQ14)</f>
        <v>0.74592397929925558</v>
      </c>
      <c r="CV14" s="78">
        <v>7241</v>
      </c>
      <c r="CW14" s="87" t="s">
        <v>55</v>
      </c>
      <c r="CX14" s="50">
        <f ca="1">INDIRECT(CX$1&amp;$AK14)</f>
        <v>11829.9</v>
      </c>
      <c r="CY14" s="49">
        <f>ROUND(SUM(CY$5:CY$8)*$L14,2)</f>
        <v>0</v>
      </c>
      <c r="CZ14" s="48">
        <f ca="1">-CY14+CX14</f>
        <v>11829.9</v>
      </c>
      <c r="DA14" s="47">
        <f ca="1">IF(CX14=0,IF(OR(CZ14&gt;0,CZ14&lt;0),1,""),CZ14/CX14)</f>
        <v>1</v>
      </c>
      <c r="DB14" s="49">
        <f ca="1">CX14+CQ14</f>
        <v>58790.530000000006</v>
      </c>
      <c r="DC14" s="49">
        <f ca="1">CY14+CR14</f>
        <v>11931.57</v>
      </c>
      <c r="DD14" s="48">
        <f ca="1">-DC14+DB14</f>
        <v>46858.960000000006</v>
      </c>
      <c r="DE14" s="47">
        <f ca="1">IF(DB14=0,IF(OR(DD14&gt;0,DD14&lt;0),1,""),DD14/DB14)</f>
        <v>0.79704945677475614</v>
      </c>
      <c r="DG14" s="78">
        <v>7241</v>
      </c>
      <c r="DH14" s="87" t="s">
        <v>55</v>
      </c>
      <c r="DI14" s="50">
        <f ca="1">INDIRECT(DI$1&amp;$AK14)</f>
        <v>11829.9</v>
      </c>
      <c r="DJ14" s="49">
        <f>ROUND(SUM(DJ$5:DJ$8)*$L14,2)</f>
        <v>0</v>
      </c>
      <c r="DK14" s="48">
        <f ca="1">-DJ14+DI14</f>
        <v>11829.9</v>
      </c>
      <c r="DL14" s="47">
        <f ca="1">IF(DI14=0,IF(OR(DK14&gt;0,DK14&lt;0),1,""),DK14/DI14)</f>
        <v>1</v>
      </c>
      <c r="DM14" s="49">
        <f ca="1">DI14+DB14</f>
        <v>70620.430000000008</v>
      </c>
      <c r="DN14" s="49">
        <f ca="1">DJ14+DC14</f>
        <v>11931.57</v>
      </c>
      <c r="DO14" s="48">
        <f ca="1">-DN14+DM14</f>
        <v>58688.860000000008</v>
      </c>
      <c r="DP14" s="47">
        <f ca="1">IF(DM14=0,IF(OR(DO14&gt;0,DO14&lt;0),1,""),DO14/DM14)</f>
        <v>0.83104648329102504</v>
      </c>
      <c r="DR14" s="78">
        <v>7241</v>
      </c>
      <c r="DS14" s="87" t="s">
        <v>55</v>
      </c>
      <c r="DT14" s="50">
        <f ca="1">INDIRECT(DT$1&amp;$AK14)</f>
        <v>11829.9</v>
      </c>
      <c r="DU14" s="49">
        <f>ROUND(SUM(DU$5:DU$8)*$L14,2)</f>
        <v>0</v>
      </c>
      <c r="DV14" s="48">
        <f ca="1">-DU14+DT14</f>
        <v>11829.9</v>
      </c>
      <c r="DW14" s="47">
        <f ca="1">IF(DT14=0,IF(OR(DV14&gt;0,DV14&lt;0),1,""),DV14/DT14)</f>
        <v>1</v>
      </c>
      <c r="DX14" s="49">
        <f ca="1">DT14+DM14</f>
        <v>82450.33</v>
      </c>
      <c r="DY14" s="49">
        <f ca="1">DU14+DN14</f>
        <v>11931.57</v>
      </c>
      <c r="DZ14" s="48">
        <f ca="1">-DY14+DX14</f>
        <v>70518.760000000009</v>
      </c>
      <c r="EA14" s="47">
        <f ca="1">IF(DX14=0,IF(OR(DZ14&gt;0,DZ14&lt;0),1,""),DZ14/DX14)</f>
        <v>0.85528778356617863</v>
      </c>
      <c r="EC14" s="78">
        <v>7241</v>
      </c>
      <c r="ED14" s="87" t="s">
        <v>55</v>
      </c>
      <c r="EE14" s="50">
        <f ca="1">INDIRECT(EE$1&amp;$AK14)</f>
        <v>11829.9</v>
      </c>
      <c r="EF14" s="49">
        <f>ROUND(SUM(EF$5:EF$8)*$L14,2)</f>
        <v>0</v>
      </c>
      <c r="EG14" s="48">
        <f ca="1">-EF14+EE14</f>
        <v>11829.9</v>
      </c>
      <c r="EH14" s="47">
        <f ca="1">IF(EE14=0,IF(OR(EG14&gt;0,EG14&lt;0),1,""),EG14/EE14)</f>
        <v>1</v>
      </c>
      <c r="EI14" s="49">
        <f ca="1">EE14+DX14</f>
        <v>94280.23</v>
      </c>
      <c r="EJ14" s="49">
        <f ca="1">EF14+DY14</f>
        <v>11931.57</v>
      </c>
      <c r="EK14" s="48">
        <f ca="1">-EJ14+EI14</f>
        <v>82348.66</v>
      </c>
      <c r="EL14" s="47">
        <f ca="1">IF(EI14=0,IF(OR(EK14&gt;0,EK14&lt;0),1,""),EK14/EI14)</f>
        <v>0.87344568421184388</v>
      </c>
      <c r="EN14" s="78">
        <v>7241</v>
      </c>
      <c r="EO14" s="87" t="s">
        <v>55</v>
      </c>
      <c r="EP14" s="50">
        <f ca="1">INDIRECT(EP$1&amp;$AK14)</f>
        <v>11829.9</v>
      </c>
      <c r="EQ14" s="49">
        <f>ROUND(SUM(EQ$5:EQ$8)*$L14,2)</f>
        <v>0</v>
      </c>
      <c r="ER14" s="48">
        <f ca="1">-EQ14+EP14</f>
        <v>11829.9</v>
      </c>
      <c r="ES14" s="47">
        <f ca="1">IF(EP14=0,IF(OR(ER14&gt;0,ER14&lt;0),1,""),ER14/EP14)</f>
        <v>1</v>
      </c>
      <c r="ET14" s="49">
        <f ca="1">EP14+EI14</f>
        <v>106110.12999999999</v>
      </c>
      <c r="EU14" s="49">
        <f ca="1">EQ14+EJ14</f>
        <v>11931.57</v>
      </c>
      <c r="EV14" s="48">
        <f ca="1">-EU14+ET14</f>
        <v>94178.559999999998</v>
      </c>
      <c r="EW14" s="47">
        <f ca="1">IF(ET14=0,IF(OR(EV14&gt;0,EV14&lt;0),1,""),EV14/ET14)</f>
        <v>0.88755484514061012</v>
      </c>
      <c r="EY14" s="78">
        <v>7241</v>
      </c>
      <c r="EZ14" s="87" t="s">
        <v>55</v>
      </c>
      <c r="FA14" s="50">
        <f ca="1">INDIRECT(FA$1&amp;$AK14)</f>
        <v>11368.030000000013</v>
      </c>
      <c r="FB14" s="49">
        <f>ROUND(SUM(FB$5:FB$8)*$L14,2)</f>
        <v>0</v>
      </c>
      <c r="FC14" s="48">
        <f ca="1">-FB14+FA14</f>
        <v>11368.030000000013</v>
      </c>
      <c r="FD14" s="47">
        <f ca="1">IF(FA14=0,IF(OR(FC14&gt;0,FC14&lt;0),1,""),FC14/FA14)</f>
        <v>1</v>
      </c>
      <c r="FE14" s="49">
        <f ca="1">FA14+ET14</f>
        <v>117478.16</v>
      </c>
      <c r="FF14" s="49">
        <f ca="1">FB14+EU14</f>
        <v>11931.57</v>
      </c>
      <c r="FG14" s="48">
        <f ca="1">-FF14+FE14</f>
        <v>105546.59</v>
      </c>
      <c r="FH14" s="47">
        <f ca="1">IF(FE14=0,IF(OR(FG14&gt;0,FG14&lt;0),1,""),FG14/FE14)</f>
        <v>0.89843584543714328</v>
      </c>
      <c r="FJ14" t="b">
        <f ca="1">FE14=Y14</f>
        <v>1</v>
      </c>
    </row>
    <row r="15" spans="1:166" x14ac:dyDescent="0.25">
      <c r="A15" s="78">
        <v>7251</v>
      </c>
      <c r="B15" s="87" t="s">
        <v>54</v>
      </c>
      <c r="C15" s="93">
        <f>L15</f>
        <v>6.2E-2</v>
      </c>
      <c r="D15" s="76">
        <v>24146.16</v>
      </c>
      <c r="E15" s="75"/>
      <c r="F15" s="75">
        <f>-ROUND('[1]Cost (cutback)'!N27,2)</f>
        <v>-2688.17</v>
      </c>
      <c r="G15" s="75">
        <f>D15+F15</f>
        <v>21457.989999999998</v>
      </c>
      <c r="H15" s="56" t="s">
        <v>4</v>
      </c>
      <c r="I15" s="74"/>
      <c r="J15" s="78">
        <v>7251</v>
      </c>
      <c r="K15" s="87" t="s">
        <v>54</v>
      </c>
      <c r="L15" s="92">
        <v>6.2E-2</v>
      </c>
      <c r="M15" s="50">
        <f>ROUND(M$11*$L15,2)</f>
        <v>346.17</v>
      </c>
      <c r="N15" s="70">
        <f>ROUND(N$11*$L15,2)</f>
        <v>346.17</v>
      </c>
      <c r="O15" s="70">
        <f>ROUND(O$11*$L15,2)</f>
        <v>1086.44</v>
      </c>
      <c r="P15" s="70">
        <f>ROUND(P$11*$L15,2)</f>
        <v>2196.86</v>
      </c>
      <c r="Q15" s="70">
        <f>ROUND(Q$11*$L15,2)</f>
        <v>2196.86</v>
      </c>
      <c r="R15" s="70">
        <f>ROUND(R$11*$L15,2)</f>
        <v>2196.86</v>
      </c>
      <c r="S15" s="70">
        <f>ROUND(S$11*$L15,2)</f>
        <v>2196.86</v>
      </c>
      <c r="T15" s="70">
        <f>ROUND(T$11*$L15,2)</f>
        <v>2196.86</v>
      </c>
      <c r="U15" s="70">
        <f>ROUND(U$11*$L15,2)</f>
        <v>2196.86</v>
      </c>
      <c r="V15" s="70">
        <f>ROUND(V$11*$L15,2)</f>
        <v>2196.86</v>
      </c>
      <c r="W15" s="70">
        <f>ROUND(W$11*$L15,2)</f>
        <v>2196.86</v>
      </c>
      <c r="X15" s="69">
        <f>G15-SUM(M15:W15)</f>
        <v>2104.3299999999945</v>
      </c>
      <c r="Y15" s="50">
        <f>SUM(M15:X15)</f>
        <v>21457.989999999998</v>
      </c>
      <c r="Z15" s="49">
        <f>G15-Y15</f>
        <v>0</v>
      </c>
      <c r="AA15" s="72"/>
      <c r="AB15" s="78">
        <v>7251</v>
      </c>
      <c r="AC15" s="87" t="s">
        <v>54</v>
      </c>
      <c r="AD15" s="71">
        <f>SUM(M15:O15)</f>
        <v>1778.7800000000002</v>
      </c>
      <c r="AE15" s="70">
        <f>SUM(P15:R15)</f>
        <v>6590.58</v>
      </c>
      <c r="AF15" s="70">
        <f>SUM(S15:U15)</f>
        <v>6590.58</v>
      </c>
      <c r="AG15" s="69">
        <f>SUM(V15:X15)</f>
        <v>6498.0499999999947</v>
      </c>
      <c r="AH15" s="51">
        <f>SUM(AD15:AG15)</f>
        <v>21457.989999999994</v>
      </c>
      <c r="AI15" s="12">
        <f>G15-AH15</f>
        <v>0</v>
      </c>
      <c r="AK15">
        <v>15</v>
      </c>
      <c r="AL15" s="78">
        <v>7251</v>
      </c>
      <c r="AM15" s="87" t="s">
        <v>54</v>
      </c>
      <c r="AN15" s="50">
        <f ca="1">INDIRECT(AN$1&amp;$AK15)</f>
        <v>346.17</v>
      </c>
      <c r="AO15" s="49">
        <f>ROUND(AO$11*$C15,2)</f>
        <v>284.17</v>
      </c>
      <c r="AP15" s="48">
        <f ca="1">-AO15+AN15</f>
        <v>62</v>
      </c>
      <c r="AQ15" s="47">
        <f ca="1">IF(AN15=0,IF(OR(AP15&gt;0,AP15&lt;0),1,""),AP15/AN15)</f>
        <v>0.17910275298263859</v>
      </c>
      <c r="AS15" s="78">
        <v>7251</v>
      </c>
      <c r="AT15" s="87" t="s">
        <v>54</v>
      </c>
      <c r="AU15" s="49">
        <f ca="1">INDIRECT(AU$1&amp;$AK15)</f>
        <v>346.17</v>
      </c>
      <c r="AV15" s="49">
        <f ca="1">ROUND(AV$11*$C15,2)</f>
        <v>346.17</v>
      </c>
      <c r="AW15" s="48">
        <f ca="1">-AV15+AU15</f>
        <v>0</v>
      </c>
      <c r="AX15" s="47">
        <f ca="1">IF(AU15=0,IF(OR(AW15&gt;0,AW15&lt;0),1,""),AW15/AU15)</f>
        <v>0</v>
      </c>
      <c r="AY15" s="49">
        <f ca="1">AU15+AN15</f>
        <v>692.34</v>
      </c>
      <c r="AZ15" s="49">
        <f ca="1">AV15+AO15</f>
        <v>630.34</v>
      </c>
      <c r="BA15" s="48">
        <f ca="1">-AZ15+AY15</f>
        <v>62</v>
      </c>
      <c r="BB15" s="47">
        <f ca="1">IF(AY15=0,IF(OR(BA15&gt;0,BA15&lt;0),1,""),BA15/AY15)</f>
        <v>8.9551376491319293E-2</v>
      </c>
      <c r="BD15" s="78">
        <v>7251</v>
      </c>
      <c r="BE15" s="87" t="s">
        <v>54</v>
      </c>
      <c r="BF15" s="50">
        <f ca="1">INDIRECT(BF$1&amp;$AK15)</f>
        <v>1086.44</v>
      </c>
      <c r="BG15" s="49">
        <f ca="1">ROUND(BG$11*$C15,2)</f>
        <v>1121.8699999999999</v>
      </c>
      <c r="BH15" s="48">
        <f ca="1">-BG15+BF15</f>
        <v>-35.429999999999836</v>
      </c>
      <c r="BI15" s="47">
        <f ca="1">IF(BF15=0,IF(OR(BH15&gt;0,BH15&lt;0),1,""),BH15/BF15)</f>
        <v>-3.2611096793195973E-2</v>
      </c>
      <c r="BJ15" s="49">
        <f ca="1">BF15+AY15</f>
        <v>1778.7800000000002</v>
      </c>
      <c r="BK15" s="49">
        <f ca="1">BG15+AZ15</f>
        <v>1752.21</v>
      </c>
      <c r="BL15" s="48">
        <f ca="1">-BK15+BJ15</f>
        <v>26.570000000000164</v>
      </c>
      <c r="BM15" s="47">
        <f ca="1">IF(BJ15=0,IF(OR(BL15&gt;0,BL15&lt;0),1,""),BL15/BJ15)</f>
        <v>1.4937204151159874E-2</v>
      </c>
      <c r="BO15" s="78">
        <v>7251</v>
      </c>
      <c r="BP15" s="87" t="s">
        <v>54</v>
      </c>
      <c r="BQ15" s="50">
        <f ca="1">INDIRECT(BQ$1&amp;$AK15)</f>
        <v>2196.86</v>
      </c>
      <c r="BR15" s="49">
        <f>ROUND(BR$11*$C15,2)</f>
        <v>0</v>
      </c>
      <c r="BS15" s="48">
        <f ca="1">-BR15+BQ15</f>
        <v>2196.86</v>
      </c>
      <c r="BT15" s="47">
        <f ca="1">IF(BQ15=0,IF(OR(BS15&gt;0,BS15&lt;0),1,""),BS15/BQ15)</f>
        <v>1</v>
      </c>
      <c r="BU15" s="49">
        <f ca="1">BQ15+BJ15</f>
        <v>3975.6400000000003</v>
      </c>
      <c r="BV15" s="49">
        <f ca="1">BR15+BK15</f>
        <v>1752.21</v>
      </c>
      <c r="BW15" s="48">
        <f ca="1">-BV15+BU15</f>
        <v>2223.4300000000003</v>
      </c>
      <c r="BX15" s="47">
        <f ca="1">IF(BU15=0,IF(OR(BW15&gt;0,BW15&lt;0),1,""),BW15/BU15)</f>
        <v>0.55926341419243197</v>
      </c>
      <c r="BZ15" s="78">
        <v>7251</v>
      </c>
      <c r="CA15" s="87" t="s">
        <v>54</v>
      </c>
      <c r="CB15" s="50">
        <f ca="1">INDIRECT(CB$1&amp;$AK15)</f>
        <v>2196.86</v>
      </c>
      <c r="CC15" s="49">
        <f>ROUND(CC$11*$C15,2)</f>
        <v>0</v>
      </c>
      <c r="CD15" s="48">
        <f ca="1">-CC15+CB15</f>
        <v>2196.86</v>
      </c>
      <c r="CE15" s="47">
        <f ca="1">IF(CB15=0,IF(OR(CD15&gt;0,CD15&lt;0),1,""),CD15/CB15)</f>
        <v>1</v>
      </c>
      <c r="CF15" s="49">
        <f ca="1">CB15+BU15</f>
        <v>6172.5</v>
      </c>
      <c r="CG15" s="49">
        <f ca="1">CC15+BV15</f>
        <v>1752.21</v>
      </c>
      <c r="CH15" s="48">
        <f ca="1">-CG15+CF15</f>
        <v>4420.29</v>
      </c>
      <c r="CI15" s="47">
        <f ca="1">IF(CF15=0,IF(OR(CH15&gt;0,CH15&lt;0),1,""),CH15/CF15)</f>
        <v>0.71612636695018228</v>
      </c>
      <c r="CK15" s="78">
        <v>7251</v>
      </c>
      <c r="CL15" s="87" t="s">
        <v>54</v>
      </c>
      <c r="CM15" s="50">
        <f ca="1">INDIRECT(CM$1&amp;$AK15)</f>
        <v>2196.86</v>
      </c>
      <c r="CN15" s="49">
        <f>ROUND(CN$11*$C15,2)</f>
        <v>0</v>
      </c>
      <c r="CO15" s="48">
        <f ca="1">-CN15+CM15</f>
        <v>2196.86</v>
      </c>
      <c r="CP15" s="47">
        <f ca="1">IF(CM15=0,IF(OR(CO15&gt;0,CO15&lt;0),1,""),CO15/CM15)</f>
        <v>1</v>
      </c>
      <c r="CQ15" s="49">
        <f ca="1">CM15+CF15</f>
        <v>8369.36</v>
      </c>
      <c r="CR15" s="49">
        <f ca="1">CN15+CG15</f>
        <v>1752.21</v>
      </c>
      <c r="CS15" s="48">
        <f ca="1">-CR15+CQ15</f>
        <v>6617.1500000000005</v>
      </c>
      <c r="CT15" s="47">
        <f ca="1">IF(CQ15=0,IF(OR(CS15&gt;0,CS15&lt;0),1,""),CS15/CQ15)</f>
        <v>0.79063990556028185</v>
      </c>
      <c r="CV15" s="78">
        <v>7251</v>
      </c>
      <c r="CW15" s="87" t="s">
        <v>54</v>
      </c>
      <c r="CX15" s="50">
        <f ca="1">INDIRECT(CX$1&amp;$AK15)</f>
        <v>2196.86</v>
      </c>
      <c r="CY15" s="49">
        <f>ROUND(CY$11*$C15,2)</f>
        <v>0</v>
      </c>
      <c r="CZ15" s="48">
        <f ca="1">-CY15+CX15</f>
        <v>2196.86</v>
      </c>
      <c r="DA15" s="47">
        <f ca="1">IF(CX15=0,IF(OR(CZ15&gt;0,CZ15&lt;0),1,""),CZ15/CX15)</f>
        <v>1</v>
      </c>
      <c r="DB15" s="49">
        <f ca="1">CX15+CQ15</f>
        <v>10566.220000000001</v>
      </c>
      <c r="DC15" s="49">
        <f ca="1">CY15+CR15</f>
        <v>1752.21</v>
      </c>
      <c r="DD15" s="48">
        <f ca="1">-DC15+DB15</f>
        <v>8814.010000000002</v>
      </c>
      <c r="DE15" s="47">
        <f ca="1">IF(DB15=0,IF(OR(DD15&gt;0,DD15&lt;0),1,""),DD15/DB15)</f>
        <v>0.83416869987564157</v>
      </c>
      <c r="DG15" s="78">
        <v>7251</v>
      </c>
      <c r="DH15" s="87" t="s">
        <v>54</v>
      </c>
      <c r="DI15" s="50">
        <f ca="1">INDIRECT(DI$1&amp;$AK15)</f>
        <v>2196.86</v>
      </c>
      <c r="DJ15" s="49">
        <f>ROUND(DJ$11*$C15,2)</f>
        <v>0</v>
      </c>
      <c r="DK15" s="48">
        <f ca="1">-DJ15+DI15</f>
        <v>2196.86</v>
      </c>
      <c r="DL15" s="47">
        <f ca="1">IF(DI15=0,IF(OR(DK15&gt;0,DK15&lt;0),1,""),DK15/DI15)</f>
        <v>1</v>
      </c>
      <c r="DM15" s="49">
        <f ca="1">DI15+DB15</f>
        <v>12763.080000000002</v>
      </c>
      <c r="DN15" s="49">
        <f ca="1">DJ15+DC15</f>
        <v>1752.21</v>
      </c>
      <c r="DO15" s="48">
        <f ca="1">-DN15+DM15</f>
        <v>11010.870000000003</v>
      </c>
      <c r="DP15" s="47">
        <f ca="1">IF(DM15=0,IF(OR(DO15&gt;0,DO15&lt;0),1,""),DO15/DM15)</f>
        <v>0.86271260542126205</v>
      </c>
      <c r="DR15" s="78">
        <v>7251</v>
      </c>
      <c r="DS15" s="87" t="s">
        <v>54</v>
      </c>
      <c r="DT15" s="50">
        <f ca="1">INDIRECT(DT$1&amp;$AK15)</f>
        <v>2196.86</v>
      </c>
      <c r="DU15" s="49">
        <f>ROUND(DU$11*$C15,2)</f>
        <v>0</v>
      </c>
      <c r="DV15" s="48">
        <f ca="1">-DU15+DT15</f>
        <v>2196.86</v>
      </c>
      <c r="DW15" s="47">
        <f ca="1">IF(DT15=0,IF(OR(DV15&gt;0,DV15&lt;0),1,""),DV15/DT15)</f>
        <v>1</v>
      </c>
      <c r="DX15" s="49">
        <f ca="1">DT15+DM15</f>
        <v>14959.940000000002</v>
      </c>
      <c r="DY15" s="49">
        <f ca="1">DU15+DN15</f>
        <v>1752.21</v>
      </c>
      <c r="DZ15" s="48">
        <f ca="1">-DY15+DX15</f>
        <v>13207.730000000003</v>
      </c>
      <c r="EA15" s="47">
        <f ca="1">IF(DX15=0,IF(OR(DZ15&gt;0,DZ15&lt;0),1,""),DZ15/DX15)</f>
        <v>0.88287319334168457</v>
      </c>
      <c r="EC15" s="78">
        <v>7251</v>
      </c>
      <c r="ED15" s="87" t="s">
        <v>54</v>
      </c>
      <c r="EE15" s="50">
        <f ca="1">INDIRECT(EE$1&amp;$AK15)</f>
        <v>2196.86</v>
      </c>
      <c r="EF15" s="49">
        <f>ROUND(EF$11*$C15,2)</f>
        <v>0</v>
      </c>
      <c r="EG15" s="48">
        <f ca="1">-EF15+EE15</f>
        <v>2196.86</v>
      </c>
      <c r="EH15" s="47">
        <f ca="1">IF(EE15=0,IF(OR(EG15&gt;0,EG15&lt;0),1,""),EG15/EE15)</f>
        <v>1</v>
      </c>
      <c r="EI15" s="49">
        <f ca="1">EE15+DX15</f>
        <v>17156.800000000003</v>
      </c>
      <c r="EJ15" s="49">
        <f ca="1">EF15+DY15</f>
        <v>1752.21</v>
      </c>
      <c r="EK15" s="48">
        <f ca="1">-EJ15+EI15</f>
        <v>15404.590000000004</v>
      </c>
      <c r="EL15" s="47">
        <f ca="1">IF(EI15=0,IF(OR(EK15&gt;0,EK15&lt;0),1,""),EK15/EI15)</f>
        <v>0.89787081507040944</v>
      </c>
      <c r="EN15" s="78">
        <v>7251</v>
      </c>
      <c r="EO15" s="87" t="s">
        <v>54</v>
      </c>
      <c r="EP15" s="50">
        <f ca="1">INDIRECT(EP$1&amp;$AK15)</f>
        <v>2196.86</v>
      </c>
      <c r="EQ15" s="49">
        <f>ROUND(EQ$11*$C15,2)</f>
        <v>0</v>
      </c>
      <c r="ER15" s="48">
        <f ca="1">-EQ15+EP15</f>
        <v>2196.86</v>
      </c>
      <c r="ES15" s="47">
        <f ca="1">IF(EP15=0,IF(OR(ER15&gt;0,ER15&lt;0),1,""),ER15/EP15)</f>
        <v>1</v>
      </c>
      <c r="ET15" s="49">
        <f ca="1">EP15+EI15</f>
        <v>19353.660000000003</v>
      </c>
      <c r="EU15" s="49">
        <f ca="1">EQ15+EJ15</f>
        <v>1752.21</v>
      </c>
      <c r="EV15" s="48">
        <f ca="1">-EU15+ET15</f>
        <v>17601.450000000004</v>
      </c>
      <c r="EW15" s="47">
        <f ca="1">IF(ET15=0,IF(OR(EV15&gt;0,EV15&lt;0),1,""),EV15/ET15)</f>
        <v>0.90946363633545291</v>
      </c>
      <c r="EY15" s="78">
        <v>7251</v>
      </c>
      <c r="EZ15" s="87" t="s">
        <v>54</v>
      </c>
      <c r="FA15" s="50">
        <f ca="1">INDIRECT(FA$1&amp;$AK15)</f>
        <v>2104.3299999999945</v>
      </c>
      <c r="FB15" s="49">
        <f>ROUND(FB$11*$C15,2)</f>
        <v>0</v>
      </c>
      <c r="FC15" s="48">
        <f ca="1">-FB15+FA15</f>
        <v>2104.3299999999945</v>
      </c>
      <c r="FD15" s="47">
        <f ca="1">IF(FA15=0,IF(OR(FC15&gt;0,FC15&lt;0),1,""),FC15/FA15)</f>
        <v>1</v>
      </c>
      <c r="FE15" s="49">
        <f ca="1">FA15+ET15</f>
        <v>21457.989999999998</v>
      </c>
      <c r="FF15" s="49">
        <f ca="1">FB15+EU15</f>
        <v>1752.21</v>
      </c>
      <c r="FG15" s="48">
        <f ca="1">-FF15+FE15</f>
        <v>19705.78</v>
      </c>
      <c r="FH15" s="47">
        <f ca="1">IF(FE15=0,IF(OR(FG15&gt;0,FG15&lt;0),1,""),FG15/FE15)</f>
        <v>0.91834230512736748</v>
      </c>
      <c r="FJ15" t="b">
        <f ca="1">FE15=Y15</f>
        <v>1</v>
      </c>
    </row>
    <row r="16" spans="1:166" x14ac:dyDescent="0.25">
      <c r="A16" s="78">
        <v>7252</v>
      </c>
      <c r="B16" s="87" t="s">
        <v>53</v>
      </c>
      <c r="C16" s="93">
        <f>L16</f>
        <v>1.4500000000000001E-2</v>
      </c>
      <c r="D16" s="76">
        <v>5647.09</v>
      </c>
      <c r="E16" s="75"/>
      <c r="F16" s="75">
        <f>-ROUND('[1]Cost (cutback)'!N28,2)</f>
        <v>-628.69000000000005</v>
      </c>
      <c r="G16" s="75">
        <f>D16+F16</f>
        <v>5018.3999999999996</v>
      </c>
      <c r="H16" s="56" t="s">
        <v>4</v>
      </c>
      <c r="I16" s="74"/>
      <c r="J16" s="78">
        <v>7252</v>
      </c>
      <c r="K16" s="87" t="s">
        <v>53</v>
      </c>
      <c r="L16" s="92">
        <v>1.4500000000000001E-2</v>
      </c>
      <c r="M16" s="50">
        <f>ROUND(M$11*$L16,2)</f>
        <v>80.959999999999994</v>
      </c>
      <c r="N16" s="70">
        <f>ROUND(N$11*$L16,2)</f>
        <v>80.959999999999994</v>
      </c>
      <c r="O16" s="70">
        <f>ROUND(O$11*$L16,2)</f>
        <v>254.09</v>
      </c>
      <c r="P16" s="70">
        <f>ROUND(P$11*$L16,2)</f>
        <v>513.78</v>
      </c>
      <c r="Q16" s="70">
        <f>ROUND(Q$11*$L16,2)</f>
        <v>513.78</v>
      </c>
      <c r="R16" s="70">
        <f>ROUND(R$11*$L16,2)</f>
        <v>513.78</v>
      </c>
      <c r="S16" s="70">
        <f>ROUND(S$11*$L16,2)</f>
        <v>513.78</v>
      </c>
      <c r="T16" s="70">
        <f>ROUND(T$11*$L16,2)</f>
        <v>513.78</v>
      </c>
      <c r="U16" s="70">
        <f>ROUND(U$11*$L16,2)</f>
        <v>513.78</v>
      </c>
      <c r="V16" s="70">
        <f>ROUND(V$11*$L16,2)</f>
        <v>513.78</v>
      </c>
      <c r="W16" s="70">
        <f>ROUND(W$11*$L16,2)</f>
        <v>513.78</v>
      </c>
      <c r="X16" s="69">
        <f>G16-SUM(M16:W16)</f>
        <v>492.15000000000055</v>
      </c>
      <c r="Y16" s="50">
        <f>SUM(M16:X16)</f>
        <v>5018.3999999999996</v>
      </c>
      <c r="Z16" s="49">
        <f>G16-Y16</f>
        <v>0</v>
      </c>
      <c r="AA16" s="72"/>
      <c r="AB16" s="78">
        <v>7252</v>
      </c>
      <c r="AC16" s="87" t="s">
        <v>53</v>
      </c>
      <c r="AD16" s="71">
        <f>SUM(M16:O16)</f>
        <v>416.01</v>
      </c>
      <c r="AE16" s="70">
        <f>SUM(P16:R16)</f>
        <v>1541.34</v>
      </c>
      <c r="AF16" s="70">
        <f>SUM(S16:U16)</f>
        <v>1541.34</v>
      </c>
      <c r="AG16" s="69">
        <f>SUM(V16:X16)</f>
        <v>1519.7100000000005</v>
      </c>
      <c r="AH16" s="51">
        <f>SUM(AD16:AG16)</f>
        <v>5018.3999999999996</v>
      </c>
      <c r="AI16" s="12">
        <f>G16-AH16</f>
        <v>0</v>
      </c>
      <c r="AK16">
        <v>16</v>
      </c>
      <c r="AL16" s="78">
        <v>7252</v>
      </c>
      <c r="AM16" s="87" t="s">
        <v>53</v>
      </c>
      <c r="AN16" s="50">
        <f ca="1">INDIRECT(AN$1&amp;$AK16)</f>
        <v>80.959999999999994</v>
      </c>
      <c r="AO16" s="49">
        <f>ROUND(AO$11*$C16,2)</f>
        <v>66.459999999999994</v>
      </c>
      <c r="AP16" s="48">
        <f ca="1">-AO16+AN16</f>
        <v>14.5</v>
      </c>
      <c r="AQ16" s="47">
        <f ca="1">IF(AN16=0,IF(OR(AP16&gt;0,AP16&lt;0),1,""),AP16/AN16)</f>
        <v>0.17910079051383401</v>
      </c>
      <c r="AS16" s="78">
        <v>7252</v>
      </c>
      <c r="AT16" s="87" t="s">
        <v>53</v>
      </c>
      <c r="AU16" s="49">
        <f ca="1">INDIRECT(AU$1&amp;$AK16)</f>
        <v>80.959999999999994</v>
      </c>
      <c r="AV16" s="49">
        <f ca="1">ROUND(AV$11*$C16,2)</f>
        <v>80.959999999999994</v>
      </c>
      <c r="AW16" s="48">
        <f ca="1">-AV16+AU16</f>
        <v>0</v>
      </c>
      <c r="AX16" s="47">
        <f ca="1">IF(AU16=0,IF(OR(AW16&gt;0,AW16&lt;0),1,""),AW16/AU16)</f>
        <v>0</v>
      </c>
      <c r="AY16" s="49">
        <f ca="1">AU16+AN16</f>
        <v>161.91999999999999</v>
      </c>
      <c r="AZ16" s="49">
        <f ca="1">AV16+AO16</f>
        <v>147.41999999999999</v>
      </c>
      <c r="BA16" s="48">
        <f ca="1">-AZ16+AY16</f>
        <v>14.5</v>
      </c>
      <c r="BB16" s="47">
        <f ca="1">IF(AY16=0,IF(OR(BA16&gt;0,BA16&lt;0),1,""),BA16/AY16)</f>
        <v>8.9550395256917006E-2</v>
      </c>
      <c r="BD16" s="78">
        <v>7252</v>
      </c>
      <c r="BE16" s="87" t="s">
        <v>53</v>
      </c>
      <c r="BF16" s="50">
        <f ca="1">INDIRECT(BF$1&amp;$AK16)</f>
        <v>254.09</v>
      </c>
      <c r="BG16" s="49">
        <f ca="1">ROUND(BG$11*$C16,2)</f>
        <v>262.37</v>
      </c>
      <c r="BH16" s="48">
        <f ca="1">-BG16+BF16</f>
        <v>-8.2800000000000011</v>
      </c>
      <c r="BI16" s="47">
        <f ca="1">IF(BF16=0,IF(OR(BH16&gt;0,BH16&lt;0),1,""),BH16/BF16)</f>
        <v>-3.2586878665039953E-2</v>
      </c>
      <c r="BJ16" s="49">
        <f ca="1">BF16+AY16</f>
        <v>416.01</v>
      </c>
      <c r="BK16" s="49">
        <f ca="1">BG16+AZ16</f>
        <v>409.78999999999996</v>
      </c>
      <c r="BL16" s="48">
        <f ca="1">-BK16+BJ16</f>
        <v>6.2200000000000273</v>
      </c>
      <c r="BM16" s="47">
        <f ca="1">IF(BJ16=0,IF(OR(BL16&gt;0,BL16&lt;0),1,""),BL16/BJ16)</f>
        <v>1.4951563664335058E-2</v>
      </c>
      <c r="BO16" s="78">
        <v>7252</v>
      </c>
      <c r="BP16" s="87" t="s">
        <v>53</v>
      </c>
      <c r="BQ16" s="50">
        <f ca="1">INDIRECT(BQ$1&amp;$AK16)</f>
        <v>513.78</v>
      </c>
      <c r="BR16" s="49">
        <f>ROUND(BR$11*$C16,2)</f>
        <v>0</v>
      </c>
      <c r="BS16" s="48">
        <f ca="1">-BR16+BQ16</f>
        <v>513.78</v>
      </c>
      <c r="BT16" s="47">
        <f ca="1">IF(BQ16=0,IF(OR(BS16&gt;0,BS16&lt;0),1,""),BS16/BQ16)</f>
        <v>1</v>
      </c>
      <c r="BU16" s="49">
        <f ca="1">BQ16+BJ16</f>
        <v>929.79</v>
      </c>
      <c r="BV16" s="49">
        <f ca="1">BR16+BK16</f>
        <v>409.78999999999996</v>
      </c>
      <c r="BW16" s="48">
        <f ca="1">-BV16+BU16</f>
        <v>520</v>
      </c>
      <c r="BX16" s="47">
        <f ca="1">IF(BU16=0,IF(OR(BW16&gt;0,BW16&lt;0),1,""),BW16/BU16)</f>
        <v>0.5592660708331989</v>
      </c>
      <c r="BZ16" s="78">
        <v>7252</v>
      </c>
      <c r="CA16" s="87" t="s">
        <v>53</v>
      </c>
      <c r="CB16" s="50">
        <f ca="1">INDIRECT(CB$1&amp;$AK16)</f>
        <v>513.78</v>
      </c>
      <c r="CC16" s="49">
        <f>ROUND(CC$11*$C16,2)</f>
        <v>0</v>
      </c>
      <c r="CD16" s="48">
        <f ca="1">-CC16+CB16</f>
        <v>513.78</v>
      </c>
      <c r="CE16" s="47">
        <f ca="1">IF(CB16=0,IF(OR(CD16&gt;0,CD16&lt;0),1,""),CD16/CB16)</f>
        <v>1</v>
      </c>
      <c r="CF16" s="49">
        <f ca="1">CB16+BU16</f>
        <v>1443.57</v>
      </c>
      <c r="CG16" s="49">
        <f ca="1">CC16+BV16</f>
        <v>409.78999999999996</v>
      </c>
      <c r="CH16" s="48">
        <f ca="1">-CG16+CF16</f>
        <v>1033.78</v>
      </c>
      <c r="CI16" s="47">
        <f ca="1">IF(CF16=0,IF(OR(CH16&gt;0,CH16&lt;0),1,""),CH16/CF16)</f>
        <v>0.71612737865153753</v>
      </c>
      <c r="CK16" s="78">
        <v>7252</v>
      </c>
      <c r="CL16" s="87" t="s">
        <v>53</v>
      </c>
      <c r="CM16" s="50">
        <f ca="1">INDIRECT(CM$1&amp;$AK16)</f>
        <v>513.78</v>
      </c>
      <c r="CN16" s="49">
        <f>ROUND(CN$11*$C16,2)</f>
        <v>0</v>
      </c>
      <c r="CO16" s="48">
        <f ca="1">-CN16+CM16</f>
        <v>513.78</v>
      </c>
      <c r="CP16" s="47">
        <f ca="1">IF(CM16=0,IF(OR(CO16&gt;0,CO16&lt;0),1,""),CO16/CM16)</f>
        <v>1</v>
      </c>
      <c r="CQ16" s="49">
        <f ca="1">CM16+CF16</f>
        <v>1957.35</v>
      </c>
      <c r="CR16" s="49">
        <f ca="1">CN16+CG16</f>
        <v>409.78999999999996</v>
      </c>
      <c r="CS16" s="48">
        <f ca="1">-CR16+CQ16</f>
        <v>1547.56</v>
      </c>
      <c r="CT16" s="47">
        <f ca="1">IF(CQ16=0,IF(OR(CS16&gt;0,CS16&lt;0),1,""),CS16/CQ16)</f>
        <v>0.79064040667228652</v>
      </c>
      <c r="CV16" s="78">
        <v>7252</v>
      </c>
      <c r="CW16" s="87" t="s">
        <v>53</v>
      </c>
      <c r="CX16" s="50">
        <f ca="1">INDIRECT(CX$1&amp;$AK16)</f>
        <v>513.78</v>
      </c>
      <c r="CY16" s="49">
        <f>ROUND(CY$11*$C16,2)</f>
        <v>0</v>
      </c>
      <c r="CZ16" s="48">
        <f ca="1">-CY16+CX16</f>
        <v>513.78</v>
      </c>
      <c r="DA16" s="47">
        <f ca="1">IF(CX16=0,IF(OR(CZ16&gt;0,CZ16&lt;0),1,""),CZ16/CX16)</f>
        <v>1</v>
      </c>
      <c r="DB16" s="49">
        <f ca="1">CX16+CQ16</f>
        <v>2471.13</v>
      </c>
      <c r="DC16" s="49">
        <f ca="1">CY16+CR16</f>
        <v>409.78999999999996</v>
      </c>
      <c r="DD16" s="48">
        <f ca="1">-DC16+DB16</f>
        <v>2061.34</v>
      </c>
      <c r="DE16" s="47">
        <f ca="1">IF(DB16=0,IF(OR(DD16&gt;0,DD16&lt;0),1,""),DD16/DB16)</f>
        <v>0.83416898342054047</v>
      </c>
      <c r="DG16" s="78">
        <v>7252</v>
      </c>
      <c r="DH16" s="87" t="s">
        <v>53</v>
      </c>
      <c r="DI16" s="50">
        <f ca="1">INDIRECT(DI$1&amp;$AK16)</f>
        <v>513.78</v>
      </c>
      <c r="DJ16" s="49">
        <f>ROUND(DJ$11*$C16,2)</f>
        <v>0</v>
      </c>
      <c r="DK16" s="48">
        <f ca="1">-DJ16+DI16</f>
        <v>513.78</v>
      </c>
      <c r="DL16" s="47">
        <f ca="1">IF(DI16=0,IF(OR(DK16&gt;0,DK16&lt;0),1,""),DK16/DI16)</f>
        <v>1</v>
      </c>
      <c r="DM16" s="49">
        <f ca="1">DI16+DB16</f>
        <v>2984.91</v>
      </c>
      <c r="DN16" s="49">
        <f ca="1">DJ16+DC16</f>
        <v>409.78999999999996</v>
      </c>
      <c r="DO16" s="48">
        <f ca="1">-DN16+DM16</f>
        <v>2575.12</v>
      </c>
      <c r="DP16" s="47">
        <f ca="1">IF(DM16=0,IF(OR(DO16&gt;0,DO16&lt;0),1,""),DO16/DM16)</f>
        <v>0.86271277860974038</v>
      </c>
      <c r="DR16" s="78">
        <v>7252</v>
      </c>
      <c r="DS16" s="87" t="s">
        <v>53</v>
      </c>
      <c r="DT16" s="50">
        <f ca="1">INDIRECT(DT$1&amp;$AK16)</f>
        <v>513.78</v>
      </c>
      <c r="DU16" s="49">
        <f>ROUND(DU$11*$C16,2)</f>
        <v>0</v>
      </c>
      <c r="DV16" s="48">
        <f ca="1">-DU16+DT16</f>
        <v>513.78</v>
      </c>
      <c r="DW16" s="47">
        <f ca="1">IF(DT16=0,IF(OR(DV16&gt;0,DV16&lt;0),1,""),DV16/DT16)</f>
        <v>1</v>
      </c>
      <c r="DX16" s="49">
        <f ca="1">DT16+DM16</f>
        <v>3498.6899999999996</v>
      </c>
      <c r="DY16" s="49">
        <f ca="1">DU16+DN16</f>
        <v>409.78999999999996</v>
      </c>
      <c r="DZ16" s="48">
        <f ca="1">-DY16+DX16</f>
        <v>3088.8999999999996</v>
      </c>
      <c r="EA16" s="47">
        <f ca="1">IF(DX16=0,IF(OR(DZ16&gt;0,DZ16&lt;0),1,""),DZ16/DX16)</f>
        <v>0.88287330400807162</v>
      </c>
      <c r="EC16" s="78">
        <v>7252</v>
      </c>
      <c r="ED16" s="87" t="s">
        <v>53</v>
      </c>
      <c r="EE16" s="50">
        <f ca="1">INDIRECT(EE$1&amp;$AK16)</f>
        <v>513.78</v>
      </c>
      <c r="EF16" s="49">
        <f>ROUND(EF$11*$C16,2)</f>
        <v>0</v>
      </c>
      <c r="EG16" s="48">
        <f ca="1">-EF16+EE16</f>
        <v>513.78</v>
      </c>
      <c r="EH16" s="47">
        <f ca="1">IF(EE16=0,IF(OR(EG16&gt;0,EG16&lt;0),1,""),EG16/EE16)</f>
        <v>1</v>
      </c>
      <c r="EI16" s="49">
        <f ca="1">EE16+DX16</f>
        <v>4012.4699999999993</v>
      </c>
      <c r="EJ16" s="49">
        <f ca="1">EF16+DY16</f>
        <v>409.78999999999996</v>
      </c>
      <c r="EK16" s="48">
        <f ca="1">-EJ16+EI16</f>
        <v>3602.6799999999994</v>
      </c>
      <c r="EL16" s="47">
        <f ca="1">IF(EI16=0,IF(OR(EK16&gt;0,EK16&lt;0),1,""),EK16/EI16)</f>
        <v>0.89787088750819322</v>
      </c>
      <c r="EN16" s="78">
        <v>7252</v>
      </c>
      <c r="EO16" s="87" t="s">
        <v>53</v>
      </c>
      <c r="EP16" s="50">
        <f ca="1">INDIRECT(EP$1&amp;$AK16)</f>
        <v>513.78</v>
      </c>
      <c r="EQ16" s="49">
        <f>ROUND(EQ$11*$C16,2)</f>
        <v>0</v>
      </c>
      <c r="ER16" s="48">
        <f ca="1">-EQ16+EP16</f>
        <v>513.78</v>
      </c>
      <c r="ES16" s="47">
        <f ca="1">IF(EP16=0,IF(OR(ER16&gt;0,ER16&lt;0),1,""),ER16/EP16)</f>
        <v>1</v>
      </c>
      <c r="ET16" s="49">
        <f ca="1">EP16+EI16</f>
        <v>4526.2499999999991</v>
      </c>
      <c r="EU16" s="49">
        <f ca="1">EQ16+EJ16</f>
        <v>409.78999999999996</v>
      </c>
      <c r="EV16" s="48">
        <f ca="1">-EU16+ET16</f>
        <v>4116.4599999999991</v>
      </c>
      <c r="EW16" s="47">
        <f ca="1">IF(ET16=0,IF(OR(EV16&gt;0,EV16&lt;0),1,""),EV16/ET16)</f>
        <v>0.9094636840651753</v>
      </c>
      <c r="EY16" s="78">
        <v>7252</v>
      </c>
      <c r="EZ16" s="87" t="s">
        <v>53</v>
      </c>
      <c r="FA16" s="50">
        <f ca="1">INDIRECT(FA$1&amp;$AK16)</f>
        <v>492.15000000000055</v>
      </c>
      <c r="FB16" s="49">
        <f>ROUND(FB$11*$C16,2)</f>
        <v>0</v>
      </c>
      <c r="FC16" s="48">
        <f ca="1">-FB16+FA16</f>
        <v>492.15000000000055</v>
      </c>
      <c r="FD16" s="47">
        <f ca="1">IF(FA16=0,IF(OR(FC16&gt;0,FC16&lt;0),1,""),FC16/FA16)</f>
        <v>1</v>
      </c>
      <c r="FE16" s="49">
        <f ca="1">FA16+ET16</f>
        <v>5018.3999999999996</v>
      </c>
      <c r="FF16" s="49">
        <f ca="1">FB16+EU16</f>
        <v>409.78999999999996</v>
      </c>
      <c r="FG16" s="48">
        <f ca="1">-FF16+FE16</f>
        <v>4608.6099999999997</v>
      </c>
      <c r="FH16" s="47">
        <f ca="1">IF(FE16=0,IF(OR(FG16&gt;0,FG16&lt;0),1,""),FG16/FE16)</f>
        <v>0.91834249960146663</v>
      </c>
      <c r="FJ16" t="b">
        <f ca="1">FE16=Y16</f>
        <v>1</v>
      </c>
    </row>
    <row r="17" spans="1:166" ht="15.75" thickBot="1" x14ac:dyDescent="0.3">
      <c r="A17" s="78">
        <v>7253</v>
      </c>
      <c r="B17" s="87" t="s">
        <v>52</v>
      </c>
      <c r="C17" s="93">
        <f>L17</f>
        <v>0.02</v>
      </c>
      <c r="D17" s="76">
        <v>7789.09</v>
      </c>
      <c r="E17" s="75"/>
      <c r="F17" s="75">
        <f>-ROUND('[1]Cost (cutback)'!N29,2)</f>
        <v>-867.16</v>
      </c>
      <c r="G17" s="75">
        <f>D17+F17</f>
        <v>6921.93</v>
      </c>
      <c r="H17" s="56" t="s">
        <v>4</v>
      </c>
      <c r="I17" s="74"/>
      <c r="J17" s="78">
        <v>7253</v>
      </c>
      <c r="K17" s="87" t="s">
        <v>52</v>
      </c>
      <c r="L17" s="92">
        <v>0.02</v>
      </c>
      <c r="M17" s="50">
        <f>ROUND(M$11*$L17,2)</f>
        <v>111.67</v>
      </c>
      <c r="N17" s="70">
        <f>ROUND(N$11*$L17,2)</f>
        <v>111.67</v>
      </c>
      <c r="O17" s="70">
        <f>ROUND(O$11*$L17,2)</f>
        <v>350.47</v>
      </c>
      <c r="P17" s="70">
        <f>ROUND(P$11*$L17,2)</f>
        <v>708.66</v>
      </c>
      <c r="Q17" s="70">
        <f>ROUND(Q$11*$L17,2)</f>
        <v>708.66</v>
      </c>
      <c r="R17" s="70">
        <f>ROUND(R$11*$L17,2)</f>
        <v>708.66</v>
      </c>
      <c r="S17" s="70">
        <f>ROUND(S$11*$L17,2)</f>
        <v>708.66</v>
      </c>
      <c r="T17" s="70">
        <f>ROUND(T$11*$L17,2)</f>
        <v>708.66</v>
      </c>
      <c r="U17" s="70">
        <f>ROUND(U$11*$L17,2)</f>
        <v>708.66</v>
      </c>
      <c r="V17" s="70">
        <f>ROUND(V$11*$L17,2)</f>
        <v>708.66</v>
      </c>
      <c r="W17" s="70">
        <f>ROUND(W$11*$L17,2)</f>
        <v>708.66</v>
      </c>
      <c r="X17" s="69">
        <f>G17-SUM(M17:W17)</f>
        <v>678.84000000000106</v>
      </c>
      <c r="Y17" s="50">
        <f>SUM(M17:X17)</f>
        <v>6921.93</v>
      </c>
      <c r="Z17" s="49">
        <f>G17-Y17</f>
        <v>0</v>
      </c>
      <c r="AA17" s="72"/>
      <c r="AB17" s="78">
        <v>7253</v>
      </c>
      <c r="AC17" s="87" t="s">
        <v>52</v>
      </c>
      <c r="AD17" s="71">
        <f>SUM(M17:O17)</f>
        <v>573.81000000000006</v>
      </c>
      <c r="AE17" s="70">
        <f>SUM(P17:R17)</f>
        <v>2125.98</v>
      </c>
      <c r="AF17" s="70">
        <f>SUM(S17:U17)</f>
        <v>2125.98</v>
      </c>
      <c r="AG17" s="69">
        <f>SUM(V17:X17)</f>
        <v>2096.1600000000008</v>
      </c>
      <c r="AH17" s="51">
        <f>SUM(AD17:AG17)</f>
        <v>6921.9300000000012</v>
      </c>
      <c r="AI17" s="12">
        <f>G17-AH17</f>
        <v>0</v>
      </c>
      <c r="AK17">
        <v>17</v>
      </c>
      <c r="AL17" s="78">
        <v>7253</v>
      </c>
      <c r="AM17" s="87" t="s">
        <v>52</v>
      </c>
      <c r="AN17" s="50">
        <f ca="1">INDIRECT(AN$1&amp;$AK17)</f>
        <v>111.67</v>
      </c>
      <c r="AO17" s="49">
        <f>ROUND(AO$11*$C17,2)</f>
        <v>91.67</v>
      </c>
      <c r="AP17" s="48">
        <f ca="1">-AO17+AN17</f>
        <v>20</v>
      </c>
      <c r="AQ17" s="47">
        <f ca="1">IF(AN17=0,IF(OR(AP17&gt;0,AP17&lt;0),1,""),AP17/AN17)</f>
        <v>0.17909913136921285</v>
      </c>
      <c r="AS17" s="78">
        <v>7253</v>
      </c>
      <c r="AT17" s="87" t="s">
        <v>52</v>
      </c>
      <c r="AU17" s="49">
        <f ca="1">INDIRECT(AU$1&amp;$AK17)</f>
        <v>111.67</v>
      </c>
      <c r="AV17" s="49">
        <f ca="1">ROUND(AV$11*$C17,2)</f>
        <v>111.67</v>
      </c>
      <c r="AW17" s="48">
        <f ca="1">-AV17+AU17</f>
        <v>0</v>
      </c>
      <c r="AX17" s="47">
        <f ca="1">IF(AU17=0,IF(OR(AW17&gt;0,AW17&lt;0),1,""),AW17/AU17)</f>
        <v>0</v>
      </c>
      <c r="AY17" s="49">
        <f ca="1">AU17+AN17</f>
        <v>223.34</v>
      </c>
      <c r="AZ17" s="49">
        <f ca="1">AV17+AO17</f>
        <v>203.34</v>
      </c>
      <c r="BA17" s="48">
        <f ca="1">-AZ17+AY17</f>
        <v>20</v>
      </c>
      <c r="BB17" s="47">
        <f ca="1">IF(AY17=0,IF(OR(BA17&gt;0,BA17&lt;0),1,""),BA17/AY17)</f>
        <v>8.9549565684606425E-2</v>
      </c>
      <c r="BD17" s="78">
        <v>7253</v>
      </c>
      <c r="BE17" s="87" t="s">
        <v>52</v>
      </c>
      <c r="BF17" s="50">
        <f ca="1">INDIRECT(BF$1&amp;$AK17)</f>
        <v>350.47</v>
      </c>
      <c r="BG17" s="49">
        <f ca="1">ROUND(BG$11*$C17,2)</f>
        <v>361.89</v>
      </c>
      <c r="BH17" s="48">
        <f ca="1">-BG17+BF17</f>
        <v>-11.419999999999959</v>
      </c>
      <c r="BI17" s="47">
        <f ca="1">IF(BF17=0,IF(OR(BH17&gt;0,BH17&lt;0),1,""),BH17/BF17)</f>
        <v>-3.2584814677433044E-2</v>
      </c>
      <c r="BJ17" s="49">
        <f ca="1">BF17+AY17</f>
        <v>573.81000000000006</v>
      </c>
      <c r="BK17" s="49">
        <f ca="1">BG17+AZ17</f>
        <v>565.23</v>
      </c>
      <c r="BL17" s="48">
        <f ca="1">-BK17+BJ17</f>
        <v>8.5800000000000409</v>
      </c>
      <c r="BM17" s="47">
        <f ca="1">IF(BJ17=0,IF(OR(BL17&gt;0,BL17&lt;0),1,""),BL17/BJ17)</f>
        <v>1.4952684686568794E-2</v>
      </c>
      <c r="BO17" s="78">
        <v>7253</v>
      </c>
      <c r="BP17" s="87" t="s">
        <v>52</v>
      </c>
      <c r="BQ17" s="50">
        <f ca="1">INDIRECT(BQ$1&amp;$AK17)</f>
        <v>708.66</v>
      </c>
      <c r="BR17" s="49">
        <f>ROUND(BR$11*$C17,2)</f>
        <v>0</v>
      </c>
      <c r="BS17" s="48">
        <f ca="1">-BR17+BQ17</f>
        <v>708.66</v>
      </c>
      <c r="BT17" s="47">
        <f ca="1">IF(BQ17=0,IF(OR(BS17&gt;0,BS17&lt;0),1,""),BS17/BQ17)</f>
        <v>1</v>
      </c>
      <c r="BU17" s="49">
        <f ca="1">BQ17+BJ17</f>
        <v>1282.47</v>
      </c>
      <c r="BV17" s="49">
        <f ca="1">BR17+BK17</f>
        <v>565.23</v>
      </c>
      <c r="BW17" s="48">
        <f ca="1">-BV17+BU17</f>
        <v>717.24</v>
      </c>
      <c r="BX17" s="47">
        <f ca="1">IF(BU17=0,IF(OR(BW17&gt;0,BW17&lt;0),1,""),BW17/BU17)</f>
        <v>0.55926454419986427</v>
      </c>
      <c r="BZ17" s="78">
        <v>7253</v>
      </c>
      <c r="CA17" s="87" t="s">
        <v>52</v>
      </c>
      <c r="CB17" s="50">
        <f ca="1">INDIRECT(CB$1&amp;$AK17)</f>
        <v>708.66</v>
      </c>
      <c r="CC17" s="49">
        <f>ROUND(CC$11*$C17,2)</f>
        <v>0</v>
      </c>
      <c r="CD17" s="48">
        <f ca="1">-CC17+CB17</f>
        <v>708.66</v>
      </c>
      <c r="CE17" s="47">
        <f ca="1">IF(CB17=0,IF(OR(CD17&gt;0,CD17&lt;0),1,""),CD17/CB17)</f>
        <v>1</v>
      </c>
      <c r="CF17" s="49">
        <f ca="1">CB17+BU17</f>
        <v>1991.13</v>
      </c>
      <c r="CG17" s="49">
        <f ca="1">CC17+BV17</f>
        <v>565.23</v>
      </c>
      <c r="CH17" s="48">
        <f ca="1">-CG17+CF17</f>
        <v>1425.9</v>
      </c>
      <c r="CI17" s="47">
        <f ca="1">IF(CF17=0,IF(OR(CH17&gt;0,CH17&lt;0),1,""),CH17/CF17)</f>
        <v>0.71612601889379401</v>
      </c>
      <c r="CK17" s="78">
        <v>7253</v>
      </c>
      <c r="CL17" s="87" t="s">
        <v>52</v>
      </c>
      <c r="CM17" s="50">
        <f ca="1">INDIRECT(CM$1&amp;$AK17)</f>
        <v>708.66</v>
      </c>
      <c r="CN17" s="49">
        <f>ROUND(CN$11*$C17,2)</f>
        <v>0</v>
      </c>
      <c r="CO17" s="48">
        <f ca="1">-CN17+CM17</f>
        <v>708.66</v>
      </c>
      <c r="CP17" s="47">
        <f ca="1">IF(CM17=0,IF(OR(CO17&gt;0,CO17&lt;0),1,""),CO17/CM17)</f>
        <v>1</v>
      </c>
      <c r="CQ17" s="49">
        <f ca="1">CM17+CF17</f>
        <v>2699.79</v>
      </c>
      <c r="CR17" s="49">
        <f ca="1">CN17+CG17</f>
        <v>565.23</v>
      </c>
      <c r="CS17" s="48">
        <f ca="1">-CR17+CQ17</f>
        <v>2134.56</v>
      </c>
      <c r="CT17" s="47">
        <f ca="1">IF(CQ17=0,IF(OR(CS17&gt;0,CS17&lt;0),1,""),CS17/CQ17)</f>
        <v>0.79063927194337336</v>
      </c>
      <c r="CV17" s="78">
        <v>7253</v>
      </c>
      <c r="CW17" s="87" t="s">
        <v>52</v>
      </c>
      <c r="CX17" s="50">
        <f ca="1">INDIRECT(CX$1&amp;$AK17)</f>
        <v>708.66</v>
      </c>
      <c r="CY17" s="49">
        <f>ROUND(CY$11*$C17,2)</f>
        <v>0</v>
      </c>
      <c r="CZ17" s="48">
        <f ca="1">-CY17+CX17</f>
        <v>708.66</v>
      </c>
      <c r="DA17" s="47">
        <f ca="1">IF(CX17=0,IF(OR(CZ17&gt;0,CZ17&lt;0),1,""),CZ17/CX17)</f>
        <v>1</v>
      </c>
      <c r="DB17" s="49">
        <f ca="1">CX17+CQ17</f>
        <v>3408.45</v>
      </c>
      <c r="DC17" s="49">
        <f ca="1">CY17+CR17</f>
        <v>565.23</v>
      </c>
      <c r="DD17" s="48">
        <f ca="1">-DC17+DB17</f>
        <v>2843.22</v>
      </c>
      <c r="DE17" s="47">
        <f ca="1">IF(DB17=0,IF(OR(DD17&gt;0,DD17&lt;0),1,""),DD17/DB17)</f>
        <v>0.83416802358843456</v>
      </c>
      <c r="DG17" s="78">
        <v>7253</v>
      </c>
      <c r="DH17" s="87" t="s">
        <v>52</v>
      </c>
      <c r="DI17" s="50">
        <f ca="1">INDIRECT(DI$1&amp;$AK17)</f>
        <v>708.66</v>
      </c>
      <c r="DJ17" s="49">
        <f>ROUND(DJ$11*$C17,2)</f>
        <v>0</v>
      </c>
      <c r="DK17" s="48">
        <f ca="1">-DJ17+DI17</f>
        <v>708.66</v>
      </c>
      <c r="DL17" s="47">
        <f ca="1">IF(DI17=0,IF(OR(DK17&gt;0,DK17&lt;0),1,""),DK17/DI17)</f>
        <v>1</v>
      </c>
      <c r="DM17" s="49">
        <f ca="1">DI17+DB17</f>
        <v>4117.1099999999997</v>
      </c>
      <c r="DN17" s="49">
        <f ca="1">DJ17+DC17</f>
        <v>565.23</v>
      </c>
      <c r="DO17" s="48">
        <f ca="1">-DN17+DM17</f>
        <v>3551.8799999999997</v>
      </c>
      <c r="DP17" s="47">
        <f ca="1">IF(DM17=0,IF(OR(DO17&gt;0,DO17&lt;0),1,""),DO17/DM17)</f>
        <v>0.86271195085873342</v>
      </c>
      <c r="DR17" s="78">
        <v>7253</v>
      </c>
      <c r="DS17" s="87" t="s">
        <v>52</v>
      </c>
      <c r="DT17" s="50">
        <f ca="1">INDIRECT(DT$1&amp;$AK17)</f>
        <v>708.66</v>
      </c>
      <c r="DU17" s="49">
        <f>ROUND(DU$11*$C17,2)</f>
        <v>0</v>
      </c>
      <c r="DV17" s="48">
        <f ca="1">-DU17+DT17</f>
        <v>708.66</v>
      </c>
      <c r="DW17" s="47">
        <f ca="1">IF(DT17=0,IF(OR(DV17&gt;0,DV17&lt;0),1,""),DV17/DT17)</f>
        <v>1</v>
      </c>
      <c r="DX17" s="49">
        <f ca="1">DT17+DM17</f>
        <v>4825.7699999999995</v>
      </c>
      <c r="DY17" s="49">
        <f ca="1">DU17+DN17</f>
        <v>565.23</v>
      </c>
      <c r="DZ17" s="48">
        <f ca="1">-DY17+DX17</f>
        <v>4260.5399999999991</v>
      </c>
      <c r="EA17" s="47">
        <f ca="1">IF(DX17=0,IF(OR(DZ17&gt;0,DZ17&lt;0),1,""),DZ17/DX17)</f>
        <v>0.88287257784768014</v>
      </c>
      <c r="EC17" s="78">
        <v>7253</v>
      </c>
      <c r="ED17" s="87" t="s">
        <v>52</v>
      </c>
      <c r="EE17" s="50">
        <f ca="1">INDIRECT(EE$1&amp;$AK17)</f>
        <v>708.66</v>
      </c>
      <c r="EF17" s="49">
        <f>ROUND(EF$11*$C17,2)</f>
        <v>0</v>
      </c>
      <c r="EG17" s="48">
        <f ca="1">-EF17+EE17</f>
        <v>708.66</v>
      </c>
      <c r="EH17" s="47">
        <f ca="1">IF(EE17=0,IF(OR(EG17&gt;0,EG17&lt;0),1,""),EG17/EE17)</f>
        <v>1</v>
      </c>
      <c r="EI17" s="49">
        <f ca="1">EE17+DX17</f>
        <v>5534.4299999999994</v>
      </c>
      <c r="EJ17" s="49">
        <f ca="1">EF17+DY17</f>
        <v>565.23</v>
      </c>
      <c r="EK17" s="48">
        <f ca="1">-EJ17+EI17</f>
        <v>4969.1999999999989</v>
      </c>
      <c r="EL17" s="47">
        <f ca="1">IF(EI17=0,IF(OR(EK17&gt;0,EK17&lt;0),1,""),EK17/EI17)</f>
        <v>0.89787024137987104</v>
      </c>
      <c r="EN17" s="78">
        <v>7253</v>
      </c>
      <c r="EO17" s="87" t="s">
        <v>52</v>
      </c>
      <c r="EP17" s="50">
        <f ca="1">INDIRECT(EP$1&amp;$AK17)</f>
        <v>708.66</v>
      </c>
      <c r="EQ17" s="49">
        <f>ROUND(EQ$11*$C17,2)</f>
        <v>0</v>
      </c>
      <c r="ER17" s="48">
        <f ca="1">-EQ17+EP17</f>
        <v>708.66</v>
      </c>
      <c r="ES17" s="47">
        <f ca="1">IF(EP17=0,IF(OR(ER17&gt;0,ER17&lt;0),1,""),ER17/EP17)</f>
        <v>1</v>
      </c>
      <c r="ET17" s="49">
        <f ca="1">EP17+EI17</f>
        <v>6243.0899999999992</v>
      </c>
      <c r="EU17" s="49">
        <f ca="1">EQ17+EJ17</f>
        <v>565.23</v>
      </c>
      <c r="EV17" s="48">
        <f ca="1">-EU17+ET17</f>
        <v>5677.8599999999988</v>
      </c>
      <c r="EW17" s="47">
        <f ca="1">IF(ET17=0,IF(OR(EV17&gt;0,EV17&lt;0),1,""),EV17/ET17)</f>
        <v>0.90946310240602002</v>
      </c>
      <c r="EY17" s="78">
        <v>7253</v>
      </c>
      <c r="EZ17" s="87" t="s">
        <v>52</v>
      </c>
      <c r="FA17" s="50">
        <f ca="1">INDIRECT(FA$1&amp;$AK17)</f>
        <v>678.84000000000106</v>
      </c>
      <c r="FB17" s="49">
        <f>ROUND(FB$11*$C17,2)</f>
        <v>0</v>
      </c>
      <c r="FC17" s="48">
        <f ca="1">-FB17+FA17</f>
        <v>678.84000000000106</v>
      </c>
      <c r="FD17" s="47">
        <f ca="1">IF(FA17=0,IF(OR(FC17&gt;0,FC17&lt;0),1,""),FC17/FA17)</f>
        <v>1</v>
      </c>
      <c r="FE17" s="49">
        <f ca="1">FA17+ET17</f>
        <v>6921.93</v>
      </c>
      <c r="FF17" s="49">
        <f ca="1">FB17+EU17</f>
        <v>565.23</v>
      </c>
      <c r="FG17" s="48">
        <f ca="1">-FF17+FE17</f>
        <v>6356.7000000000007</v>
      </c>
      <c r="FH17" s="47">
        <f ca="1">IF(FE17=0,IF(OR(FG17&gt;0,FG17&lt;0),1,""),FG17/FE17)</f>
        <v>0.91834213868097492</v>
      </c>
      <c r="FJ17" t="b">
        <f ca="1">FE17=Y17</f>
        <v>1</v>
      </c>
    </row>
    <row r="18" spans="1:166" ht="15.75" thickBot="1" x14ac:dyDescent="0.3">
      <c r="A18" s="14"/>
      <c r="B18" s="4" t="s">
        <v>51</v>
      </c>
      <c r="C18" s="42"/>
      <c r="D18" s="65">
        <f>SUBTOTAL(9,D13:D17)</f>
        <v>194959.59</v>
      </c>
      <c r="E18" s="64"/>
      <c r="F18" s="64">
        <f>SUBTOTAL(9,F13:F17)</f>
        <v>-21307.32</v>
      </c>
      <c r="G18" s="64">
        <f>SUBTOTAL(9,G13:G17)</f>
        <v>173652.27</v>
      </c>
      <c r="H18" s="42"/>
      <c r="I18" s="63"/>
      <c r="J18" s="14"/>
      <c r="K18" s="4" t="s">
        <v>51</v>
      </c>
      <c r="L18" s="40"/>
      <c r="M18" s="38">
        <f>SUBTOTAL(9,M13:M17)</f>
        <v>3633.21</v>
      </c>
      <c r="N18" s="17">
        <f>SUBTOTAL(9,N13:N17)</f>
        <v>3633.21</v>
      </c>
      <c r="O18" s="17">
        <f>SUBTOTAL(9,O13:O17)</f>
        <v>9197.01</v>
      </c>
      <c r="P18" s="17">
        <f>SUBTOTAL(9,P13:P17)</f>
        <v>17542.689999999999</v>
      </c>
      <c r="Q18" s="17">
        <f>SUBTOTAL(9,Q13:Q17)</f>
        <v>17542.689999999999</v>
      </c>
      <c r="R18" s="17">
        <f>SUBTOTAL(9,R13:R17)</f>
        <v>17542.689999999999</v>
      </c>
      <c r="S18" s="17">
        <f>SUBTOTAL(9,S13:S17)</f>
        <v>17542.689999999999</v>
      </c>
      <c r="T18" s="17">
        <f>SUBTOTAL(9,T13:T17)</f>
        <v>17542.689999999999</v>
      </c>
      <c r="U18" s="17">
        <f>SUBTOTAL(9,U13:U17)</f>
        <v>17542.689999999999</v>
      </c>
      <c r="V18" s="17">
        <f>SUBTOTAL(9,V13:V17)</f>
        <v>17542.689999999999</v>
      </c>
      <c r="W18" s="17">
        <f>SUBTOTAL(9,W13:W17)</f>
        <v>17542.689999999999</v>
      </c>
      <c r="X18" s="16">
        <f>SUBTOTAL(9,X13:X17)</f>
        <v>16847.320000000011</v>
      </c>
      <c r="Y18" s="38">
        <f>SUBTOTAL(9,Y13:Y17)</f>
        <v>173652.27</v>
      </c>
      <c r="Z18" s="37">
        <f>G18-Y18</f>
        <v>0</v>
      </c>
      <c r="AA18" s="72"/>
      <c r="AB18" s="14"/>
      <c r="AC18" s="4" t="s">
        <v>51</v>
      </c>
      <c r="AD18" s="9">
        <f>SUBTOTAL(9,AD13:AD17)</f>
        <v>16463.43</v>
      </c>
      <c r="AE18" s="17">
        <f>SUBTOTAL(9,AE13:AE17)</f>
        <v>52628.07</v>
      </c>
      <c r="AF18" s="17">
        <f>SUBTOTAL(9,AF13:AF17)</f>
        <v>52628.07</v>
      </c>
      <c r="AG18" s="16">
        <f>SUBTOTAL(9,AG13:AG17)</f>
        <v>51932.700000000012</v>
      </c>
      <c r="AH18" s="39">
        <f>SUBTOTAL(9,AH13:AH17)</f>
        <v>173652.27</v>
      </c>
      <c r="AI18" s="6">
        <f>G18-AH18</f>
        <v>0</v>
      </c>
      <c r="AK18">
        <v>18</v>
      </c>
      <c r="AL18" s="14"/>
      <c r="AM18" s="4" t="s">
        <v>51</v>
      </c>
      <c r="AN18" s="38">
        <f ca="1">SUBTOTAL(9,AN13:AN17)</f>
        <v>3633.21</v>
      </c>
      <c r="AO18" s="37">
        <f>SUBTOTAL(9,AO13:AO17)</f>
        <v>2982.48</v>
      </c>
      <c r="AP18" s="36">
        <f ca="1">SUBTOTAL(9,AP13:AP17)</f>
        <v>650.73</v>
      </c>
      <c r="AQ18" s="2">
        <f ca="1">IF(AN18=0,IF(OR(AP18&gt;0,AP18&lt;0),1,""),AP18/AN18)</f>
        <v>0.17910607974766116</v>
      </c>
      <c r="AS18" s="14"/>
      <c r="AT18" s="4" t="s">
        <v>51</v>
      </c>
      <c r="AU18" s="37">
        <f ca="1">SUBTOTAL(9,AU13:AU17)</f>
        <v>3633.21</v>
      </c>
      <c r="AV18" s="37">
        <f ca="1">SUBTOTAL(9,AV13:AV17)</f>
        <v>3633.21</v>
      </c>
      <c r="AW18" s="36">
        <f ca="1">SUBTOTAL(9,AW13:AW17)</f>
        <v>0</v>
      </c>
      <c r="AX18" s="2">
        <f ca="1">IF(AU18=0,IF(OR(AW18&gt;0,AW18&lt;0),1,""),AW18/AU18)</f>
        <v>0</v>
      </c>
      <c r="AY18" s="37">
        <f ca="1">SUBTOTAL(9,AY13:AY17)</f>
        <v>7266.42</v>
      </c>
      <c r="AZ18" s="37">
        <f ca="1">SUBTOTAL(9,AZ13:AZ17)</f>
        <v>6615.6900000000005</v>
      </c>
      <c r="BA18" s="36">
        <f ca="1">SUBTOTAL(9,BA13:BA17)</f>
        <v>650.72999999999956</v>
      </c>
      <c r="BB18" s="2">
        <f ca="1">IF(AY18=0,IF(OR(BA18&gt;0,BA18&lt;0),1,""),BA18/AY18)</f>
        <v>8.9553039873830523E-2</v>
      </c>
      <c r="BD18" s="14"/>
      <c r="BE18" s="4" t="s">
        <v>51</v>
      </c>
      <c r="BF18" s="38">
        <f ca="1">SUBTOTAL(9,BF13:BF17)</f>
        <v>9197.01</v>
      </c>
      <c r="BG18" s="37">
        <f ca="1">SUBTOTAL(9,BG13:BG17)</f>
        <v>10356.319999999998</v>
      </c>
      <c r="BH18" s="36">
        <f ca="1">SUBTOTAL(9,BH13:BH17)</f>
        <v>-1159.3099999999995</v>
      </c>
      <c r="BI18" s="2">
        <f ca="1">IF(BF18=0,IF(OR(BH18&gt;0,BH18&lt;0),1,""),BH18/BF18)</f>
        <v>-0.12605292372194871</v>
      </c>
      <c r="BJ18" s="37">
        <f ca="1">SUBTOTAL(9,BJ13:BJ17)</f>
        <v>16463.43</v>
      </c>
      <c r="BK18" s="37">
        <f ca="1">SUBTOTAL(9,BK13:BK17)</f>
        <v>16972.009999999998</v>
      </c>
      <c r="BL18" s="36">
        <f ca="1">SUBTOTAL(9,BL13:BL17)</f>
        <v>-508.57999999999913</v>
      </c>
      <c r="BM18" s="2">
        <f ca="1">IF(BJ18=0,IF(OR(BL18&gt;0,BL18&lt;0),1,""),BL18/BJ18)</f>
        <v>-3.0891497093861919E-2</v>
      </c>
      <c r="BO18" s="14"/>
      <c r="BP18" s="4" t="s">
        <v>51</v>
      </c>
      <c r="BQ18" s="38">
        <f ca="1">SUBTOTAL(9,BQ13:BQ17)</f>
        <v>17542.689999999999</v>
      </c>
      <c r="BR18" s="37">
        <f>SUBTOTAL(9,BR13:BR17)</f>
        <v>0</v>
      </c>
      <c r="BS18" s="36">
        <f ca="1">SUBTOTAL(9,BS13:BS17)</f>
        <v>17542.689999999999</v>
      </c>
      <c r="BT18" s="2">
        <f ca="1">IF(BQ18=0,IF(OR(BS18&gt;0,BS18&lt;0),1,""),BS18/BQ18)</f>
        <v>1</v>
      </c>
      <c r="BU18" s="37">
        <f ca="1">SUBTOTAL(9,BU13:BU17)</f>
        <v>34006.120000000003</v>
      </c>
      <c r="BV18" s="37">
        <f ca="1">SUBTOTAL(9,BV13:BV17)</f>
        <v>16972.009999999998</v>
      </c>
      <c r="BW18" s="36">
        <f ca="1">SUBTOTAL(9,BW13:BW17)</f>
        <v>17034.110000000004</v>
      </c>
      <c r="BX18" s="2">
        <f ca="1">IF(BU18=0,IF(OR(BW18&gt;0,BW18&lt;0),1,""),BW18/BU18)</f>
        <v>0.50091307094134829</v>
      </c>
      <c r="BZ18" s="14"/>
      <c r="CA18" s="4" t="s">
        <v>51</v>
      </c>
      <c r="CB18" s="38">
        <f ca="1">SUBTOTAL(9,CB13:CB17)</f>
        <v>17542.689999999999</v>
      </c>
      <c r="CC18" s="37">
        <f>SUBTOTAL(9,CC13:CC17)</f>
        <v>0</v>
      </c>
      <c r="CD18" s="36">
        <f ca="1">SUBTOTAL(9,CD13:CD17)</f>
        <v>17542.689999999999</v>
      </c>
      <c r="CE18" s="2">
        <f ca="1">IF(CB18=0,IF(OR(CD18&gt;0,CD18&lt;0),1,""),CD18/CB18)</f>
        <v>1</v>
      </c>
      <c r="CF18" s="37">
        <f ca="1">SUBTOTAL(9,CF13:CF17)</f>
        <v>51548.81</v>
      </c>
      <c r="CG18" s="37">
        <f ca="1">SUBTOTAL(9,CG13:CG17)</f>
        <v>16972.009999999998</v>
      </c>
      <c r="CH18" s="36">
        <f ca="1">SUBTOTAL(9,CH13:CH17)</f>
        <v>34576.800000000003</v>
      </c>
      <c r="CI18" s="2">
        <f ca="1">IF(CF18=0,IF(OR(CH18&gt;0,CH18&lt;0),1,""),CH18/CF18)</f>
        <v>0.67075845203798112</v>
      </c>
      <c r="CK18" s="14"/>
      <c r="CL18" s="4" t="s">
        <v>51</v>
      </c>
      <c r="CM18" s="38">
        <f ca="1">SUBTOTAL(9,CM13:CM17)</f>
        <v>17542.689999999999</v>
      </c>
      <c r="CN18" s="37">
        <f>SUBTOTAL(9,CN13:CN17)</f>
        <v>0</v>
      </c>
      <c r="CO18" s="36">
        <f ca="1">SUBTOTAL(9,CO13:CO17)</f>
        <v>17542.689999999999</v>
      </c>
      <c r="CP18" s="2">
        <f ca="1">IF(CM18=0,IF(OR(CO18&gt;0,CO18&lt;0),1,""),CO18/CM18)</f>
        <v>1</v>
      </c>
      <c r="CQ18" s="37">
        <f ca="1">SUBTOTAL(9,CQ13:CQ17)</f>
        <v>69091.5</v>
      </c>
      <c r="CR18" s="37">
        <f ca="1">SUBTOTAL(9,CR13:CR17)</f>
        <v>16972.009999999998</v>
      </c>
      <c r="CS18" s="36">
        <f ca="1">SUBTOTAL(9,CS13:CS17)</f>
        <v>52119.49</v>
      </c>
      <c r="CT18" s="2">
        <f ca="1">IF(CQ18=0,IF(OR(CS18&gt;0,CS18&lt;0),1,""),CS18/CQ18)</f>
        <v>0.75435458775681519</v>
      </c>
      <c r="CV18" s="14"/>
      <c r="CW18" s="4" t="s">
        <v>51</v>
      </c>
      <c r="CX18" s="38">
        <f ca="1">SUBTOTAL(9,CX13:CX17)</f>
        <v>17542.689999999999</v>
      </c>
      <c r="CY18" s="37">
        <f>SUBTOTAL(9,CY13:CY17)</f>
        <v>0</v>
      </c>
      <c r="CZ18" s="36">
        <f ca="1">SUBTOTAL(9,CZ13:CZ17)</f>
        <v>17542.689999999999</v>
      </c>
      <c r="DA18" s="2">
        <f ca="1">IF(CX18=0,IF(OR(CZ18&gt;0,CZ18&lt;0),1,""),CZ18/CX18)</f>
        <v>1</v>
      </c>
      <c r="DB18" s="37">
        <f ca="1">SUBTOTAL(9,DB13:DB17)</f>
        <v>86634.19</v>
      </c>
      <c r="DC18" s="37">
        <f ca="1">SUBTOTAL(9,DC13:DC17)</f>
        <v>16972.009999999998</v>
      </c>
      <c r="DD18" s="36">
        <f ca="1">SUBTOTAL(9,DD13:DD17)</f>
        <v>69662.180000000008</v>
      </c>
      <c r="DE18" s="2">
        <f ca="1">IF(DB18=0,IF(OR(DD18&gt;0,DD18&lt;0),1,""),DD18/DB18)</f>
        <v>0.80409570401708619</v>
      </c>
      <c r="DG18" s="14"/>
      <c r="DH18" s="4" t="s">
        <v>51</v>
      </c>
      <c r="DI18" s="38">
        <f ca="1">SUBTOTAL(9,DI13:DI17)</f>
        <v>17542.689999999999</v>
      </c>
      <c r="DJ18" s="37">
        <f>SUBTOTAL(9,DJ13:DJ17)</f>
        <v>0</v>
      </c>
      <c r="DK18" s="36">
        <f ca="1">SUBTOTAL(9,DK13:DK17)</f>
        <v>17542.689999999999</v>
      </c>
      <c r="DL18" s="2">
        <f ca="1">IF(DI18=0,IF(OR(DK18&gt;0,DK18&lt;0),1,""),DK18/DI18)</f>
        <v>1</v>
      </c>
      <c r="DM18" s="37">
        <f ca="1">SUBTOTAL(9,DM13:DM17)</f>
        <v>104176.88</v>
      </c>
      <c r="DN18" s="37">
        <f ca="1">SUBTOTAL(9,DN13:DN17)</f>
        <v>16972.009999999998</v>
      </c>
      <c r="DO18" s="36">
        <f ca="1">SUBTOTAL(9,DO13:DO17)</f>
        <v>87204.87</v>
      </c>
      <c r="DP18" s="2">
        <f ca="1">IF(DM18=0,IF(OR(DO18&gt;0,DO18&lt;0),1,""),DO18/DM18)</f>
        <v>0.83708467752153826</v>
      </c>
      <c r="DR18" s="14"/>
      <c r="DS18" s="4" t="s">
        <v>51</v>
      </c>
      <c r="DT18" s="38">
        <f ca="1">SUBTOTAL(9,DT13:DT17)</f>
        <v>17542.689999999999</v>
      </c>
      <c r="DU18" s="37">
        <f>SUBTOTAL(9,DU13:DU17)</f>
        <v>0</v>
      </c>
      <c r="DV18" s="36">
        <f ca="1">SUBTOTAL(9,DV13:DV17)</f>
        <v>17542.689999999999</v>
      </c>
      <c r="DW18" s="2">
        <f ca="1">IF(DT18=0,IF(OR(DV18&gt;0,DV18&lt;0),1,""),DV18/DT18)</f>
        <v>1</v>
      </c>
      <c r="DX18" s="37">
        <f ca="1">SUBTOTAL(9,DX13:DX17)</f>
        <v>121719.57</v>
      </c>
      <c r="DY18" s="37">
        <f ca="1">SUBTOTAL(9,DY13:DY17)</f>
        <v>16972.009999999998</v>
      </c>
      <c r="DZ18" s="36">
        <f ca="1">SUBTOTAL(9,DZ13:DZ17)</f>
        <v>104747.56000000001</v>
      </c>
      <c r="EA18" s="2">
        <f ca="1">IF(DX18=0,IF(OR(DZ18&gt;0,DZ18&lt;0),1,""),DZ18/DX18)</f>
        <v>0.86056465694053974</v>
      </c>
      <c r="EC18" s="14"/>
      <c r="ED18" s="4" t="s">
        <v>51</v>
      </c>
      <c r="EE18" s="38">
        <f ca="1">SUBTOTAL(9,EE13:EE17)</f>
        <v>17542.689999999999</v>
      </c>
      <c r="EF18" s="37">
        <f>SUBTOTAL(9,EF13:EF17)</f>
        <v>0</v>
      </c>
      <c r="EG18" s="36">
        <f ca="1">SUBTOTAL(9,EG13:EG17)</f>
        <v>17542.689999999999</v>
      </c>
      <c r="EH18" s="2">
        <f ca="1">IF(EE18=0,IF(OR(EG18&gt;0,EG18&lt;0),1,""),EG18/EE18)</f>
        <v>1</v>
      </c>
      <c r="EI18" s="37">
        <f ca="1">SUBTOTAL(9,EI13:EI17)</f>
        <v>139262.25999999998</v>
      </c>
      <c r="EJ18" s="37">
        <f ca="1">SUBTOTAL(9,EJ13:EJ17)</f>
        <v>16972.009999999998</v>
      </c>
      <c r="EK18" s="36">
        <f ca="1">SUBTOTAL(9,EK13:EK17)</f>
        <v>122290.24999999999</v>
      </c>
      <c r="EL18" s="2">
        <f ca="1">IF(EI18=0,IF(OR(EK18&gt;0,EK18&lt;0),1,""),EK18/EI18)</f>
        <v>0.87812914999368819</v>
      </c>
      <c r="EN18" s="14"/>
      <c r="EO18" s="4" t="s">
        <v>51</v>
      </c>
      <c r="EP18" s="38">
        <f ca="1">SUBTOTAL(9,EP13:EP17)</f>
        <v>17542.689999999999</v>
      </c>
      <c r="EQ18" s="37">
        <f>SUBTOTAL(9,EQ13:EQ17)</f>
        <v>0</v>
      </c>
      <c r="ER18" s="36">
        <f ca="1">SUBTOTAL(9,ER13:ER17)</f>
        <v>17542.689999999999</v>
      </c>
      <c r="ES18" s="2">
        <f ca="1">IF(EP18=0,IF(OR(ER18&gt;0,ER18&lt;0),1,""),ER18/EP18)</f>
        <v>1</v>
      </c>
      <c r="ET18" s="37">
        <f ca="1">SUBTOTAL(9,ET13:ET17)</f>
        <v>156804.94999999998</v>
      </c>
      <c r="EU18" s="37">
        <f ca="1">SUBTOTAL(9,EU13:EU17)</f>
        <v>16972.009999999998</v>
      </c>
      <c r="EV18" s="36">
        <f ca="1">SUBTOTAL(9,EV13:EV17)</f>
        <v>139832.93999999997</v>
      </c>
      <c r="EW18" s="2">
        <f ca="1">IF(ET18=0,IF(OR(EV18&gt;0,EV18&lt;0),1,""),EV18/ET18)</f>
        <v>0.89176355720913136</v>
      </c>
      <c r="EY18" s="14"/>
      <c r="EZ18" s="4" t="s">
        <v>51</v>
      </c>
      <c r="FA18" s="38">
        <f ca="1">SUBTOTAL(9,FA13:FA17)</f>
        <v>16847.320000000011</v>
      </c>
      <c r="FB18" s="37">
        <f>SUBTOTAL(9,FB13:FB17)</f>
        <v>0</v>
      </c>
      <c r="FC18" s="36">
        <f ca="1">SUBTOTAL(9,FC13:FC17)</f>
        <v>16847.320000000011</v>
      </c>
      <c r="FD18" s="2">
        <f ca="1">IF(FA18=0,IF(OR(FC18&gt;0,FC18&lt;0),1,""),FC18/FA18)</f>
        <v>1</v>
      </c>
      <c r="FE18" s="37">
        <f ca="1">SUBTOTAL(9,FE13:FE17)</f>
        <v>173652.27</v>
      </c>
      <c r="FF18" s="37">
        <f ca="1">SUBTOTAL(9,FF13:FF17)</f>
        <v>16972.009999999998</v>
      </c>
      <c r="FG18" s="36">
        <f ca="1">SUBTOTAL(9,FG13:FG17)</f>
        <v>156680.26</v>
      </c>
      <c r="FH18" s="2">
        <f ca="1">IF(FE18=0,IF(OR(FG18&gt;0,FG18&lt;0),1,""),FG18/FE18)</f>
        <v>0.90226439308855577</v>
      </c>
      <c r="FJ18" t="b">
        <f ca="1">FE18=Y18</f>
        <v>1</v>
      </c>
    </row>
    <row r="19" spans="1:166" ht="15.75" thickBot="1" x14ac:dyDescent="0.3">
      <c r="A19" s="14">
        <v>7200</v>
      </c>
      <c r="B19" s="4" t="s">
        <v>50</v>
      </c>
      <c r="C19" s="42"/>
      <c r="D19" s="65">
        <f>SUBTOTAL(9,D5:D18)</f>
        <v>584413.84</v>
      </c>
      <c r="E19" s="64"/>
      <c r="F19" s="64">
        <f>SUBTOTAL(9,F5:F18)</f>
        <v>-64665</v>
      </c>
      <c r="G19" s="64">
        <f>SUBTOTAL(9,G5:G18)</f>
        <v>519748.84</v>
      </c>
      <c r="H19" s="42"/>
      <c r="I19" s="63"/>
      <c r="J19" s="14">
        <v>7200</v>
      </c>
      <c r="K19" s="4" t="s">
        <v>50</v>
      </c>
      <c r="L19" s="40"/>
      <c r="M19" s="38">
        <f>SUBTOTAL(9,M5:M18)</f>
        <v>9216.5399999999991</v>
      </c>
      <c r="N19" s="17">
        <f>SUBTOTAL(9,N5:N18)</f>
        <v>9216.5399999999991</v>
      </c>
      <c r="O19" s="17">
        <f>SUBTOTAL(9,O5:O18)</f>
        <v>26720.31</v>
      </c>
      <c r="P19" s="17">
        <f>SUBTOTAL(9,P5:P18)</f>
        <v>52975.920000000006</v>
      </c>
      <c r="Q19" s="17">
        <f>SUBTOTAL(9,Q5:Q18)</f>
        <v>52975.920000000006</v>
      </c>
      <c r="R19" s="17">
        <f>SUBTOTAL(9,R5:R18)</f>
        <v>52975.920000000006</v>
      </c>
      <c r="S19" s="17">
        <f>SUBTOTAL(9,S5:S18)</f>
        <v>52975.920000000006</v>
      </c>
      <c r="T19" s="17">
        <f>SUBTOTAL(9,T5:T18)</f>
        <v>52975.920000000006</v>
      </c>
      <c r="U19" s="17">
        <f>SUBTOTAL(9,U5:U18)</f>
        <v>52975.920000000006</v>
      </c>
      <c r="V19" s="17">
        <f>SUBTOTAL(9,V5:V18)</f>
        <v>52975.920000000006</v>
      </c>
      <c r="W19" s="17">
        <f>SUBTOTAL(9,W5:W18)</f>
        <v>52975.920000000006</v>
      </c>
      <c r="X19" s="16">
        <f>SUBTOTAL(9,X5:X18)</f>
        <v>50788.090000000026</v>
      </c>
      <c r="Y19" s="38">
        <f>SUBTOTAL(9,Y5:Y18)</f>
        <v>519748.84</v>
      </c>
      <c r="Z19" s="37">
        <f>G19-Y19</f>
        <v>0</v>
      </c>
      <c r="AA19" s="72"/>
      <c r="AB19" s="14">
        <v>7200</v>
      </c>
      <c r="AC19" s="4" t="s">
        <v>50</v>
      </c>
      <c r="AD19" s="9">
        <f>SUBTOTAL(9,AD5:AD18)</f>
        <v>45153.390000000007</v>
      </c>
      <c r="AE19" s="17">
        <f>SUBTOTAL(9,AE5:AE18)</f>
        <v>158927.75999999998</v>
      </c>
      <c r="AF19" s="17">
        <f>SUBTOTAL(9,AF5:AF18)</f>
        <v>158927.75999999998</v>
      </c>
      <c r="AG19" s="16">
        <f>SUBTOTAL(9,AG5:AG18)</f>
        <v>156739.93</v>
      </c>
      <c r="AH19" s="39">
        <f>SUBTOTAL(9,AH5:AH18)</f>
        <v>519748.84</v>
      </c>
      <c r="AI19" s="6">
        <f>G19-AH19</f>
        <v>0</v>
      </c>
      <c r="AK19">
        <v>19</v>
      </c>
      <c r="AL19" s="14">
        <v>7200</v>
      </c>
      <c r="AM19" s="4" t="s">
        <v>50</v>
      </c>
      <c r="AN19" s="38">
        <f ca="1">SUBTOTAL(9,AN5:AN18)</f>
        <v>9216.5399999999991</v>
      </c>
      <c r="AO19" s="37">
        <f>SUBTOTAL(9,AO5:AO18)</f>
        <v>7565.81</v>
      </c>
      <c r="AP19" s="36">
        <f ca="1">SUBTOTAL(9,AP5:AP18)</f>
        <v>1650.73</v>
      </c>
      <c r="AQ19" s="2">
        <f ca="1">IF(AN19=0,IF(OR(AP19&gt;0,AP19&lt;0),1,""),AP19/AN19)</f>
        <v>0.17910517395899114</v>
      </c>
      <c r="AS19" s="14">
        <v>7200</v>
      </c>
      <c r="AT19" s="4" t="s">
        <v>50</v>
      </c>
      <c r="AU19" s="37">
        <f ca="1">SUBTOTAL(9,AU5:AU18)</f>
        <v>9216.5399999999991</v>
      </c>
      <c r="AV19" s="37">
        <f ca="1">SUBTOTAL(9,AV5:AV18)</f>
        <v>9216.5399999999991</v>
      </c>
      <c r="AW19" s="36">
        <f ca="1">SUBTOTAL(9,AW5:AW18)</f>
        <v>0</v>
      </c>
      <c r="AX19" s="2">
        <f ca="1">IF(AU19=0,IF(OR(AW19&gt;0,AW19&lt;0),1,""),AW19/AU19)</f>
        <v>0</v>
      </c>
      <c r="AY19" s="37">
        <f ca="1">SUBTOTAL(9,AY5:AY18)</f>
        <v>18433.079999999998</v>
      </c>
      <c r="AZ19" s="37">
        <f ca="1">SUBTOTAL(9,AZ5:AZ18)</f>
        <v>16782.349999999999</v>
      </c>
      <c r="BA19" s="36">
        <f ca="1">SUBTOTAL(9,BA5:BA18)</f>
        <v>1650.7299999999996</v>
      </c>
      <c r="BB19" s="2">
        <f ca="1">IF(AY19=0,IF(OR(BA19&gt;0,BA19&lt;0),1,""),BA19/AY19)</f>
        <v>8.9552586979495544E-2</v>
      </c>
      <c r="BD19" s="14">
        <v>7200</v>
      </c>
      <c r="BE19" s="4" t="s">
        <v>50</v>
      </c>
      <c r="BF19" s="38">
        <f ca="1">SUBTOTAL(9,BF5:BF18)</f>
        <v>26720.31</v>
      </c>
      <c r="BG19" s="37">
        <f ca="1">SUBTOTAL(9,BG5:BG18)</f>
        <v>28450.962499999994</v>
      </c>
      <c r="BH19" s="36">
        <f ca="1">SUBTOTAL(9,BH5:BH18)</f>
        <v>-1730.6525000000006</v>
      </c>
      <c r="BI19" s="2">
        <f ca="1">IF(BF19=0,IF(OR(BH19&gt;0,BH19&lt;0),1,""),BH19/BF19)</f>
        <v>-6.4769177453405311E-2</v>
      </c>
      <c r="BJ19" s="37">
        <f ca="1">SUBTOTAL(9,BJ5:BJ18)</f>
        <v>45153.390000000007</v>
      </c>
      <c r="BK19" s="37">
        <f ca="1">SUBTOTAL(9,BK5:BK18)</f>
        <v>45233.3125</v>
      </c>
      <c r="BL19" s="36">
        <f ca="1">SUBTOTAL(9,BL5:BL18)</f>
        <v>-79.922500000000127</v>
      </c>
      <c r="BM19" s="2">
        <f ca="1">IF(BJ19=0,IF(OR(BL19&gt;0,BL19&lt;0),1,""),BL19/BJ19)</f>
        <v>-1.7700221400873803E-3</v>
      </c>
      <c r="BO19" s="14">
        <v>7200</v>
      </c>
      <c r="BP19" s="4" t="s">
        <v>50</v>
      </c>
      <c r="BQ19" s="38">
        <f ca="1">SUBTOTAL(9,BQ5:BQ18)</f>
        <v>52975.920000000006</v>
      </c>
      <c r="BR19" s="37">
        <f>SUBTOTAL(9,BR5:BR18)</f>
        <v>0</v>
      </c>
      <c r="BS19" s="36">
        <f ca="1">SUBTOTAL(9,BS5:BS18)</f>
        <v>52975.920000000006</v>
      </c>
      <c r="BT19" s="2">
        <f ca="1">IF(BQ19=0,IF(OR(BS19&gt;0,BS19&lt;0),1,""),BS19/BQ19)</f>
        <v>1</v>
      </c>
      <c r="BU19" s="37">
        <f ca="1">SUBTOTAL(9,BU5:BU18)</f>
        <v>98129.31</v>
      </c>
      <c r="BV19" s="37">
        <f ca="1">SUBTOTAL(9,BV5:BV18)</f>
        <v>45233.3125</v>
      </c>
      <c r="BW19" s="36">
        <f ca="1">SUBTOTAL(9,BW5:BW18)</f>
        <v>52895.997500000005</v>
      </c>
      <c r="BX19" s="2">
        <f ca="1">IF(BU19=0,IF(OR(BW19&gt;0,BW19&lt;0),1,""),BW19/BU19)</f>
        <v>0.53904381371885735</v>
      </c>
      <c r="BZ19" s="14">
        <v>7200</v>
      </c>
      <c r="CA19" s="4" t="s">
        <v>50</v>
      </c>
      <c r="CB19" s="38">
        <f ca="1">SUBTOTAL(9,CB5:CB18)</f>
        <v>52975.920000000006</v>
      </c>
      <c r="CC19" s="37">
        <f>SUBTOTAL(9,CC5:CC18)</f>
        <v>0</v>
      </c>
      <c r="CD19" s="36">
        <f ca="1">SUBTOTAL(9,CD5:CD18)</f>
        <v>52975.920000000006</v>
      </c>
      <c r="CE19" s="2">
        <f ca="1">IF(CB19=0,IF(OR(CD19&gt;0,CD19&lt;0),1,""),CD19/CB19)</f>
        <v>1</v>
      </c>
      <c r="CF19" s="37">
        <f ca="1">SUBTOTAL(9,CF5:CF18)</f>
        <v>151105.23000000001</v>
      </c>
      <c r="CG19" s="37">
        <f ca="1">SUBTOTAL(9,CG5:CG18)</f>
        <v>45233.3125</v>
      </c>
      <c r="CH19" s="36">
        <f ca="1">SUBTOTAL(9,CH5:CH18)</f>
        <v>105871.91749999998</v>
      </c>
      <c r="CI19" s="2">
        <f ca="1">IF(CF19=0,IF(OR(CH19&gt;0,CH19&lt;0),1,""),CH19/CF19)</f>
        <v>0.70065025214547483</v>
      </c>
      <c r="CK19" s="14">
        <v>7200</v>
      </c>
      <c r="CL19" s="4" t="s">
        <v>50</v>
      </c>
      <c r="CM19" s="38">
        <f ca="1">SUBTOTAL(9,CM5:CM18)</f>
        <v>52975.920000000006</v>
      </c>
      <c r="CN19" s="37">
        <f>SUBTOTAL(9,CN5:CN18)</f>
        <v>0</v>
      </c>
      <c r="CO19" s="36">
        <f ca="1">SUBTOTAL(9,CO5:CO18)</f>
        <v>52975.920000000006</v>
      </c>
      <c r="CP19" s="2">
        <f ca="1">IF(CM19=0,IF(OR(CO19&gt;0,CO19&lt;0),1,""),CO19/CM19)</f>
        <v>1</v>
      </c>
      <c r="CQ19" s="37">
        <f ca="1">SUBTOTAL(9,CQ5:CQ18)</f>
        <v>204081.15000000002</v>
      </c>
      <c r="CR19" s="37">
        <f ca="1">SUBTOTAL(9,CR5:CR18)</f>
        <v>45233.3125</v>
      </c>
      <c r="CS19" s="36">
        <f ca="1">SUBTOTAL(9,CS5:CS18)</f>
        <v>158847.83749999999</v>
      </c>
      <c r="CT19" s="2">
        <f ca="1">IF(CQ19=0,IF(OR(CS19&gt;0,CS19&lt;0),1,""),CS19/CQ19)</f>
        <v>0.77835624456251828</v>
      </c>
      <c r="CV19" s="14">
        <v>7200</v>
      </c>
      <c r="CW19" s="4" t="s">
        <v>50</v>
      </c>
      <c r="CX19" s="38">
        <f ca="1">SUBTOTAL(9,CX5:CX18)</f>
        <v>52975.920000000006</v>
      </c>
      <c r="CY19" s="37">
        <f>SUBTOTAL(9,CY5:CY18)</f>
        <v>0</v>
      </c>
      <c r="CZ19" s="36">
        <f ca="1">SUBTOTAL(9,CZ5:CZ18)</f>
        <v>52975.920000000006</v>
      </c>
      <c r="DA19" s="2">
        <f ca="1">IF(CX19=0,IF(OR(CZ19&gt;0,CZ19&lt;0),1,""),CZ19/CX19)</f>
        <v>1</v>
      </c>
      <c r="DB19" s="37">
        <f ca="1">SUBTOTAL(9,DB5:DB18)</f>
        <v>257057.07</v>
      </c>
      <c r="DC19" s="37">
        <f ca="1">SUBTOTAL(9,DC5:DC18)</f>
        <v>45233.3125</v>
      </c>
      <c r="DD19" s="36">
        <f ca="1">SUBTOTAL(9,DD5:DD18)</f>
        <v>211823.75750000001</v>
      </c>
      <c r="DE19" s="2">
        <f ca="1">IF(DB19=0,IF(OR(DD19&gt;0,DD19&lt;0),1,""),DD19/DB19)</f>
        <v>0.8240339684102056</v>
      </c>
      <c r="DG19" s="14">
        <v>7200</v>
      </c>
      <c r="DH19" s="4" t="s">
        <v>50</v>
      </c>
      <c r="DI19" s="38">
        <f ca="1">SUBTOTAL(9,DI5:DI18)</f>
        <v>52975.920000000006</v>
      </c>
      <c r="DJ19" s="37">
        <f>SUBTOTAL(9,DJ5:DJ18)</f>
        <v>0</v>
      </c>
      <c r="DK19" s="36">
        <f ca="1">SUBTOTAL(9,DK5:DK18)</f>
        <v>52975.920000000006</v>
      </c>
      <c r="DL19" s="2">
        <f ca="1">IF(DI19=0,IF(OR(DK19&gt;0,DK19&lt;0),1,""),DK19/DI19)</f>
        <v>1</v>
      </c>
      <c r="DM19" s="37">
        <f ca="1">SUBTOTAL(9,DM5:DM18)</f>
        <v>310032.99</v>
      </c>
      <c r="DN19" s="37">
        <f ca="1">SUBTOTAL(9,DN5:DN18)</f>
        <v>45233.3125</v>
      </c>
      <c r="DO19" s="36">
        <f ca="1">SUBTOTAL(9,DO5:DO18)</f>
        <v>264799.67749999999</v>
      </c>
      <c r="DP19" s="2">
        <f ca="1">IF(DM19=0,IF(OR(DO19&gt;0,DO19&lt;0),1,""),DO19/DM19)</f>
        <v>0.85410161512166816</v>
      </c>
      <c r="DR19" s="14">
        <v>7200</v>
      </c>
      <c r="DS19" s="4" t="s">
        <v>50</v>
      </c>
      <c r="DT19" s="38">
        <f ca="1">SUBTOTAL(9,DT5:DT18)</f>
        <v>52975.920000000006</v>
      </c>
      <c r="DU19" s="37">
        <f>SUBTOTAL(9,DU5:DU18)</f>
        <v>0</v>
      </c>
      <c r="DV19" s="36">
        <f ca="1">SUBTOTAL(9,DV5:DV18)</f>
        <v>52975.920000000006</v>
      </c>
      <c r="DW19" s="2">
        <f ca="1">IF(DT19=0,IF(OR(DV19&gt;0,DV19&lt;0),1,""),DV19/DT19)</f>
        <v>1</v>
      </c>
      <c r="DX19" s="37">
        <f ca="1">SUBTOTAL(9,DX5:DX18)</f>
        <v>363008.91000000003</v>
      </c>
      <c r="DY19" s="37">
        <f ca="1">SUBTOTAL(9,DY5:DY18)</f>
        <v>45233.3125</v>
      </c>
      <c r="DZ19" s="36">
        <f ca="1">SUBTOTAL(9,DZ5:DZ18)</f>
        <v>317775.59749999997</v>
      </c>
      <c r="EA19" s="2">
        <f ca="1">IF(DX19=0,IF(OR(DZ19&gt;0,DZ19&lt;0),1,""),DZ19/DX19)</f>
        <v>0.87539338221753271</v>
      </c>
      <c r="EC19" s="14">
        <v>7200</v>
      </c>
      <c r="ED19" s="4" t="s">
        <v>50</v>
      </c>
      <c r="EE19" s="38">
        <f ca="1">SUBTOTAL(9,EE5:EE18)</f>
        <v>52975.920000000006</v>
      </c>
      <c r="EF19" s="37">
        <f>SUBTOTAL(9,EF5:EF18)</f>
        <v>0</v>
      </c>
      <c r="EG19" s="36">
        <f ca="1">SUBTOTAL(9,EG5:EG18)</f>
        <v>52975.920000000006</v>
      </c>
      <c r="EH19" s="2">
        <f ca="1">IF(EE19=0,IF(OR(EG19&gt;0,EG19&lt;0),1,""),EG19/EE19)</f>
        <v>1</v>
      </c>
      <c r="EI19" s="37">
        <f ca="1">SUBTOTAL(9,EI5:EI18)</f>
        <v>415984.82999999996</v>
      </c>
      <c r="EJ19" s="37">
        <f ca="1">SUBTOTAL(9,EJ5:EJ18)</f>
        <v>45233.3125</v>
      </c>
      <c r="EK19" s="36">
        <f ca="1">SUBTOTAL(9,EK5:EK18)</f>
        <v>370751.51750000002</v>
      </c>
      <c r="EL19" s="2">
        <f ca="1">IF(EI19=0,IF(OR(EK19&gt;0,EK19&lt;0),1,""),EK19/EI19)</f>
        <v>0.89126211044763348</v>
      </c>
      <c r="EN19" s="14">
        <v>7200</v>
      </c>
      <c r="EO19" s="4" t="s">
        <v>50</v>
      </c>
      <c r="EP19" s="38">
        <f ca="1">SUBTOTAL(9,EP5:EP18)</f>
        <v>52975.920000000006</v>
      </c>
      <c r="EQ19" s="37">
        <f>SUBTOTAL(9,EQ5:EQ18)</f>
        <v>0</v>
      </c>
      <c r="ER19" s="36">
        <f ca="1">SUBTOTAL(9,ER5:ER18)</f>
        <v>52975.920000000006</v>
      </c>
      <c r="ES19" s="2">
        <f ca="1">IF(EP19=0,IF(OR(ER19&gt;0,ER19&lt;0),1,""),ER19/EP19)</f>
        <v>1</v>
      </c>
      <c r="ET19" s="37">
        <f ca="1">SUBTOTAL(9,ET5:ET18)</f>
        <v>468960.75000000006</v>
      </c>
      <c r="EU19" s="37">
        <f ca="1">SUBTOTAL(9,EU5:EU18)</f>
        <v>45233.3125</v>
      </c>
      <c r="EV19" s="36">
        <f ca="1">SUBTOTAL(9,EV5:EV18)</f>
        <v>423727.43749999994</v>
      </c>
      <c r="EW19" s="2">
        <f ca="1">IF(ET19=0,IF(OR(EV19&gt;0,EV19&lt;0),1,""),EV19/ET19)</f>
        <v>0.90354563255027187</v>
      </c>
      <c r="EY19" s="14">
        <v>7200</v>
      </c>
      <c r="EZ19" s="4" t="s">
        <v>50</v>
      </c>
      <c r="FA19" s="38">
        <f ca="1">SUBTOTAL(9,FA5:FA18)</f>
        <v>50788.090000000026</v>
      </c>
      <c r="FB19" s="37">
        <f>SUBTOTAL(9,FB5:FB18)</f>
        <v>0</v>
      </c>
      <c r="FC19" s="36">
        <f ca="1">SUBTOTAL(9,FC5:FC18)</f>
        <v>50788.090000000026</v>
      </c>
      <c r="FD19" s="2">
        <f ca="1">IF(FA19=0,IF(OR(FC19&gt;0,FC19&lt;0),1,""),FC19/FA19)</f>
        <v>1</v>
      </c>
      <c r="FE19" s="37">
        <f ca="1">SUBTOTAL(9,FE5:FE18)</f>
        <v>519748.84</v>
      </c>
      <c r="FF19" s="37">
        <f ca="1">SUBTOTAL(9,FF5:FF18)</f>
        <v>45233.3125</v>
      </c>
      <c r="FG19" s="36">
        <f ca="1">SUBTOTAL(9,FG5:FG18)</f>
        <v>474515.52750000003</v>
      </c>
      <c r="FH19" s="2">
        <f ca="1">IF(FE19=0,IF(OR(FG19&gt;0,FG19&lt;0),1,""),FG19/FE19)</f>
        <v>0.91297082548563269</v>
      </c>
      <c r="FJ19" t="b">
        <f ca="1">FE19=Y19</f>
        <v>1</v>
      </c>
    </row>
    <row r="20" spans="1:166" x14ac:dyDescent="0.25">
      <c r="A20" s="78">
        <v>7011</v>
      </c>
      <c r="B20" s="67" t="s">
        <v>49</v>
      </c>
      <c r="C20" s="56"/>
      <c r="D20" s="76">
        <f>'[1]Cost (cutback)'!E34</f>
        <v>2420</v>
      </c>
      <c r="E20" s="75"/>
      <c r="F20" s="75"/>
      <c r="G20" s="75">
        <f>D20+F20</f>
        <v>2420</v>
      </c>
      <c r="H20" s="56"/>
      <c r="I20" s="74"/>
      <c r="J20" s="78">
        <v>7011</v>
      </c>
      <c r="K20" s="67" t="s">
        <v>49</v>
      </c>
      <c r="L20" s="73">
        <v>22</v>
      </c>
      <c r="M20" s="50">
        <f>2*G20/L20</f>
        <v>220</v>
      </c>
      <c r="N20" s="70">
        <v>0</v>
      </c>
      <c r="O20" s="70">
        <f>M20*10</f>
        <v>2200</v>
      </c>
      <c r="P20" s="70">
        <v>0</v>
      </c>
      <c r="Q20" s="70">
        <v>0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69">
        <v>0</v>
      </c>
      <c r="Y20" s="50">
        <f>SUM(M20:X20)</f>
        <v>2420</v>
      </c>
      <c r="Z20" s="49">
        <f>G20-Y20</f>
        <v>0</v>
      </c>
      <c r="AA20" s="72"/>
      <c r="AB20" s="78">
        <v>7011</v>
      </c>
      <c r="AC20" s="67" t="s">
        <v>49</v>
      </c>
      <c r="AD20" s="71">
        <f>SUM(M20:O20)</f>
        <v>2420</v>
      </c>
      <c r="AE20" s="70">
        <f>SUM(P20:R20)</f>
        <v>0</v>
      </c>
      <c r="AF20" s="70">
        <f>SUM(S20:U20)</f>
        <v>0</v>
      </c>
      <c r="AG20" s="69">
        <f>SUM(V20:X20)</f>
        <v>0</v>
      </c>
      <c r="AH20" s="51">
        <f>SUM(AD20:AG20)</f>
        <v>2420</v>
      </c>
      <c r="AI20" s="12">
        <f>G20-AH20</f>
        <v>0</v>
      </c>
      <c r="AK20">
        <v>20</v>
      </c>
      <c r="AL20" s="78">
        <v>7011</v>
      </c>
      <c r="AM20" s="67" t="s">
        <v>49</v>
      </c>
      <c r="AN20" s="50">
        <f ca="1">INDIRECT(AN$1&amp;$AK20)</f>
        <v>220</v>
      </c>
      <c r="AO20" s="49">
        <v>220</v>
      </c>
      <c r="AP20" s="48">
        <f ca="1">-AO20+AN20</f>
        <v>0</v>
      </c>
      <c r="AQ20" s="47">
        <f ca="1">IF(AN20=0,IF(OR(AP20&gt;0,AP20&lt;0),1,""),AP20/AN20)</f>
        <v>0</v>
      </c>
      <c r="AS20" s="78">
        <v>7011</v>
      </c>
      <c r="AT20" s="67" t="s">
        <v>49</v>
      </c>
      <c r="AU20" s="49">
        <f ca="1">INDIRECT(AU$1&amp;$AK20)</f>
        <v>0</v>
      </c>
      <c r="AV20" s="49">
        <f ca="1">AU20</f>
        <v>0</v>
      </c>
      <c r="AW20" s="48">
        <f ca="1">-AV20+AU20</f>
        <v>0</v>
      </c>
      <c r="AX20" s="47" t="str">
        <f ca="1">IF(AU20=0,IF(OR(AW20&gt;0,AW20&lt;0),1,""),AW20/AU20)</f>
        <v/>
      </c>
      <c r="AY20" s="49">
        <f ca="1">AU20+AN20</f>
        <v>220</v>
      </c>
      <c r="AZ20" s="49">
        <f ca="1">AV20+AO20</f>
        <v>220</v>
      </c>
      <c r="BA20" s="48">
        <f ca="1">-AZ20+AY20</f>
        <v>0</v>
      </c>
      <c r="BB20" s="47">
        <f ca="1">IF(AY20=0,IF(OR(BA20&gt;0,BA20&lt;0),1,""),BA20/AY20)</f>
        <v>0</v>
      </c>
      <c r="BD20" s="78">
        <v>7011</v>
      </c>
      <c r="BE20" s="67" t="s">
        <v>49</v>
      </c>
      <c r="BF20" s="50">
        <f ca="1">INDIRECT(BF$1&amp;$AK20)</f>
        <v>2200</v>
      </c>
      <c r="BG20" s="49">
        <f>15*110</f>
        <v>1650</v>
      </c>
      <c r="BH20" s="48">
        <f ca="1">-BG20+BF20</f>
        <v>550</v>
      </c>
      <c r="BI20" s="47">
        <f ca="1">IF(BF20=0,IF(OR(BH20&gt;0,BH20&lt;0),1,""),BH20/BF20)</f>
        <v>0.25</v>
      </c>
      <c r="BJ20" s="49">
        <f ca="1">BF20+AY20</f>
        <v>2420</v>
      </c>
      <c r="BK20" s="49">
        <f ca="1">BG20+AZ20</f>
        <v>1870</v>
      </c>
      <c r="BL20" s="48">
        <f ca="1">-BK20+BJ20</f>
        <v>550</v>
      </c>
      <c r="BM20" s="47">
        <f ca="1">IF(BJ20=0,IF(OR(BL20&gt;0,BL20&lt;0),1,""),BL20/BJ20)</f>
        <v>0.22727272727272727</v>
      </c>
      <c r="BO20" s="78">
        <v>7011</v>
      </c>
      <c r="BP20" s="67" t="s">
        <v>49</v>
      </c>
      <c r="BQ20" s="50">
        <f ca="1">INDIRECT(BQ$1&amp;$AK20)</f>
        <v>0</v>
      </c>
      <c r="BR20" s="49"/>
      <c r="BS20" s="48">
        <f ca="1">-BR20+BQ20</f>
        <v>0</v>
      </c>
      <c r="BT20" s="47" t="str">
        <f ca="1">IF(BQ20=0,IF(OR(BS20&gt;0,BS20&lt;0),1,""),BS20/BQ20)</f>
        <v/>
      </c>
      <c r="BU20" s="49">
        <f ca="1">BQ20+BJ20</f>
        <v>2420</v>
      </c>
      <c r="BV20" s="49">
        <f ca="1">BR20+BK20</f>
        <v>1870</v>
      </c>
      <c r="BW20" s="48">
        <f ca="1">-BV20+BU20</f>
        <v>550</v>
      </c>
      <c r="BX20" s="47">
        <f ca="1">IF(BU20=0,IF(OR(BW20&gt;0,BW20&lt;0),1,""),BW20/BU20)</f>
        <v>0.22727272727272727</v>
      </c>
      <c r="BZ20" s="78">
        <v>7011</v>
      </c>
      <c r="CA20" s="67" t="s">
        <v>49</v>
      </c>
      <c r="CB20" s="50">
        <f ca="1">INDIRECT(CB$1&amp;$AK20)</f>
        <v>0</v>
      </c>
      <c r="CC20" s="49"/>
      <c r="CD20" s="48">
        <f ca="1">-CC20+CB20</f>
        <v>0</v>
      </c>
      <c r="CE20" s="47" t="str">
        <f ca="1">IF(CB20=0,IF(OR(CD20&gt;0,CD20&lt;0),1,""),CD20/CB20)</f>
        <v/>
      </c>
      <c r="CF20" s="49">
        <f ca="1">CB20+BU20</f>
        <v>2420</v>
      </c>
      <c r="CG20" s="49">
        <f ca="1">CC20+BV20</f>
        <v>1870</v>
      </c>
      <c r="CH20" s="48">
        <f ca="1">-CG20+CF20</f>
        <v>550</v>
      </c>
      <c r="CI20" s="47">
        <f ca="1">IF(CF20=0,IF(OR(CH20&gt;0,CH20&lt;0),1,""),CH20/CF20)</f>
        <v>0.22727272727272727</v>
      </c>
      <c r="CK20" s="78">
        <v>7011</v>
      </c>
      <c r="CL20" s="67" t="s">
        <v>49</v>
      </c>
      <c r="CM20" s="50">
        <f ca="1">INDIRECT(CM$1&amp;$AK20)</f>
        <v>0</v>
      </c>
      <c r="CN20" s="49"/>
      <c r="CO20" s="48">
        <f ca="1">-CN20+CM20</f>
        <v>0</v>
      </c>
      <c r="CP20" s="47" t="str">
        <f ca="1">IF(CM20=0,IF(OR(CO20&gt;0,CO20&lt;0),1,""),CO20/CM20)</f>
        <v/>
      </c>
      <c r="CQ20" s="49">
        <f ca="1">CM20+CF20</f>
        <v>2420</v>
      </c>
      <c r="CR20" s="49">
        <f ca="1">CN20+CG20</f>
        <v>1870</v>
      </c>
      <c r="CS20" s="48">
        <f ca="1">-CR20+CQ20</f>
        <v>550</v>
      </c>
      <c r="CT20" s="47">
        <f ca="1">IF(CQ20=0,IF(OR(CS20&gt;0,CS20&lt;0),1,""),CS20/CQ20)</f>
        <v>0.22727272727272727</v>
      </c>
      <c r="CV20" s="78">
        <v>7011</v>
      </c>
      <c r="CW20" s="67" t="s">
        <v>49</v>
      </c>
      <c r="CX20" s="50">
        <f ca="1">INDIRECT(CX$1&amp;$AK20)</f>
        <v>0</v>
      </c>
      <c r="CY20" s="49"/>
      <c r="CZ20" s="48">
        <f ca="1">-CY20+CX20</f>
        <v>0</v>
      </c>
      <c r="DA20" s="47" t="str">
        <f ca="1">IF(CX20=0,IF(OR(CZ20&gt;0,CZ20&lt;0),1,""),CZ20/CX20)</f>
        <v/>
      </c>
      <c r="DB20" s="49">
        <f ca="1">CX20+CQ20</f>
        <v>2420</v>
      </c>
      <c r="DC20" s="49">
        <f ca="1">CY20+CR20</f>
        <v>1870</v>
      </c>
      <c r="DD20" s="48">
        <f ca="1">-DC20+DB20</f>
        <v>550</v>
      </c>
      <c r="DE20" s="47">
        <f ca="1">IF(DB20=0,IF(OR(DD20&gt;0,DD20&lt;0),1,""),DD20/DB20)</f>
        <v>0.22727272727272727</v>
      </c>
      <c r="DG20" s="78">
        <v>7011</v>
      </c>
      <c r="DH20" s="67" t="s">
        <v>49</v>
      </c>
      <c r="DI20" s="50">
        <f ca="1">INDIRECT(DI$1&amp;$AK20)</f>
        <v>0</v>
      </c>
      <c r="DJ20" s="49"/>
      <c r="DK20" s="48">
        <f ca="1">-DJ20+DI20</f>
        <v>0</v>
      </c>
      <c r="DL20" s="47" t="str">
        <f ca="1">IF(DI20=0,IF(OR(DK20&gt;0,DK20&lt;0),1,""),DK20/DI20)</f>
        <v/>
      </c>
      <c r="DM20" s="49">
        <f ca="1">DI20+DB20</f>
        <v>2420</v>
      </c>
      <c r="DN20" s="49">
        <f ca="1">DJ20+DC20</f>
        <v>1870</v>
      </c>
      <c r="DO20" s="48">
        <f ca="1">-DN20+DM20</f>
        <v>550</v>
      </c>
      <c r="DP20" s="47">
        <f ca="1">IF(DM20=0,IF(OR(DO20&gt;0,DO20&lt;0),1,""),DO20/DM20)</f>
        <v>0.22727272727272727</v>
      </c>
      <c r="DR20" s="78">
        <v>7011</v>
      </c>
      <c r="DS20" s="67" t="s">
        <v>49</v>
      </c>
      <c r="DT20" s="50">
        <f ca="1">INDIRECT(DT$1&amp;$AK20)</f>
        <v>0</v>
      </c>
      <c r="DU20" s="49"/>
      <c r="DV20" s="48">
        <f ca="1">-DU20+DT20</f>
        <v>0</v>
      </c>
      <c r="DW20" s="47" t="str">
        <f ca="1">IF(DT20=0,IF(OR(DV20&gt;0,DV20&lt;0),1,""),DV20/DT20)</f>
        <v/>
      </c>
      <c r="DX20" s="49">
        <f ca="1">DT20+DM20</f>
        <v>2420</v>
      </c>
      <c r="DY20" s="49">
        <f ca="1">DU20+DN20</f>
        <v>1870</v>
      </c>
      <c r="DZ20" s="48">
        <f ca="1">-DY20+DX20</f>
        <v>550</v>
      </c>
      <c r="EA20" s="47">
        <f ca="1">IF(DX20=0,IF(OR(DZ20&gt;0,DZ20&lt;0),1,""),DZ20/DX20)</f>
        <v>0.22727272727272727</v>
      </c>
      <c r="EC20" s="78">
        <v>7011</v>
      </c>
      <c r="ED20" s="67" t="s">
        <v>49</v>
      </c>
      <c r="EE20" s="50">
        <f ca="1">INDIRECT(EE$1&amp;$AK20)</f>
        <v>0</v>
      </c>
      <c r="EF20" s="49"/>
      <c r="EG20" s="48">
        <f ca="1">-EF20+EE20</f>
        <v>0</v>
      </c>
      <c r="EH20" s="47" t="str">
        <f ca="1">IF(EE20=0,IF(OR(EG20&gt;0,EG20&lt;0),1,""),EG20/EE20)</f>
        <v/>
      </c>
      <c r="EI20" s="49">
        <f ca="1">EE20+DX20</f>
        <v>2420</v>
      </c>
      <c r="EJ20" s="49">
        <f ca="1">EF20+DY20</f>
        <v>1870</v>
      </c>
      <c r="EK20" s="48">
        <f ca="1">-EJ20+EI20</f>
        <v>550</v>
      </c>
      <c r="EL20" s="47">
        <f ca="1">IF(EI20=0,IF(OR(EK20&gt;0,EK20&lt;0),1,""),EK20/EI20)</f>
        <v>0.22727272727272727</v>
      </c>
      <c r="EN20" s="78">
        <v>7011</v>
      </c>
      <c r="EO20" s="67" t="s">
        <v>49</v>
      </c>
      <c r="EP20" s="50">
        <f ca="1">INDIRECT(EP$1&amp;$AK20)</f>
        <v>0</v>
      </c>
      <c r="EQ20" s="49"/>
      <c r="ER20" s="48">
        <f ca="1">-EQ20+EP20</f>
        <v>0</v>
      </c>
      <c r="ES20" s="47" t="str">
        <f ca="1">IF(EP20=0,IF(OR(ER20&gt;0,ER20&lt;0),1,""),ER20/EP20)</f>
        <v/>
      </c>
      <c r="ET20" s="49">
        <f ca="1">EP20+EI20</f>
        <v>2420</v>
      </c>
      <c r="EU20" s="49">
        <f ca="1">EQ20+EJ20</f>
        <v>1870</v>
      </c>
      <c r="EV20" s="48">
        <f ca="1">-EU20+ET20</f>
        <v>550</v>
      </c>
      <c r="EW20" s="47">
        <f ca="1">IF(ET20=0,IF(OR(EV20&gt;0,EV20&lt;0),1,""),EV20/ET20)</f>
        <v>0.22727272727272727</v>
      </c>
      <c r="EY20" s="78">
        <v>7011</v>
      </c>
      <c r="EZ20" s="67" t="s">
        <v>49</v>
      </c>
      <c r="FA20" s="50">
        <f ca="1">INDIRECT(FA$1&amp;$AK20)</f>
        <v>0</v>
      </c>
      <c r="FB20" s="49"/>
      <c r="FC20" s="48">
        <f ca="1">-FB20+FA20</f>
        <v>0</v>
      </c>
      <c r="FD20" s="47" t="str">
        <f ca="1">IF(FA20=0,IF(OR(FC20&gt;0,FC20&lt;0),1,""),FC20/FA20)</f>
        <v/>
      </c>
      <c r="FE20" s="49">
        <f ca="1">FA20+ET20</f>
        <v>2420</v>
      </c>
      <c r="FF20" s="49">
        <f ca="1">FB20+EU20</f>
        <v>1870</v>
      </c>
      <c r="FG20" s="48">
        <f ca="1">-FF20+FE20</f>
        <v>550</v>
      </c>
      <c r="FH20" s="47">
        <f ca="1">IF(FE20=0,IF(OR(FG20&gt;0,FG20&lt;0),1,""),FG20/FE20)</f>
        <v>0.22727272727272727</v>
      </c>
      <c r="FJ20" t="b">
        <f ca="1">FE20=Y20</f>
        <v>1</v>
      </c>
    </row>
    <row r="21" spans="1:166" x14ac:dyDescent="0.25">
      <c r="A21" s="78">
        <v>7012</v>
      </c>
      <c r="B21" s="90" t="s">
        <v>48</v>
      </c>
      <c r="C21" s="91"/>
      <c r="D21" s="76">
        <v>45180</v>
      </c>
      <c r="E21" s="75"/>
      <c r="F21" s="75"/>
      <c r="G21" s="75">
        <f>D21+F21</f>
        <v>45180</v>
      </c>
      <c r="H21" s="91"/>
      <c r="I21" s="74"/>
      <c r="J21" s="78">
        <v>7012</v>
      </c>
      <c r="K21" s="90" t="s">
        <v>48</v>
      </c>
      <c r="L21" s="73"/>
      <c r="M21" s="50">
        <f>ROUND(G21/$L$5,2)</f>
        <v>3765</v>
      </c>
      <c r="N21" s="70">
        <f>M21</f>
        <v>3765</v>
      </c>
      <c r="O21" s="70">
        <f>N21</f>
        <v>3765</v>
      </c>
      <c r="P21" s="70">
        <f>O21</f>
        <v>3765</v>
      </c>
      <c r="Q21" s="70">
        <f>P21</f>
        <v>3765</v>
      </c>
      <c r="R21" s="70">
        <f>Q21</f>
        <v>3765</v>
      </c>
      <c r="S21" s="70">
        <f>R21</f>
        <v>3765</v>
      </c>
      <c r="T21" s="70">
        <f>S21</f>
        <v>3765</v>
      </c>
      <c r="U21" s="70">
        <f>T21</f>
        <v>3765</v>
      </c>
      <c r="V21" s="70">
        <f>U21</f>
        <v>3765</v>
      </c>
      <c r="W21" s="70">
        <f>V21</f>
        <v>3765</v>
      </c>
      <c r="X21" s="69">
        <f>W21</f>
        <v>3765</v>
      </c>
      <c r="Y21" s="50">
        <f>SUM(M21:X21)</f>
        <v>45180</v>
      </c>
      <c r="Z21" s="49">
        <f>G21-Y21</f>
        <v>0</v>
      </c>
      <c r="AA21" s="72"/>
      <c r="AB21" s="78">
        <v>7012</v>
      </c>
      <c r="AC21" s="90" t="s">
        <v>48</v>
      </c>
      <c r="AD21" s="71">
        <f>SUM(M21:O21)</f>
        <v>11295</v>
      </c>
      <c r="AE21" s="70">
        <f>SUM(P21:R21)</f>
        <v>11295</v>
      </c>
      <c r="AF21" s="70">
        <f>SUM(S21:U21)</f>
        <v>11295</v>
      </c>
      <c r="AG21" s="69">
        <f>SUM(V21:X21)</f>
        <v>11295</v>
      </c>
      <c r="AH21" s="51">
        <f>SUM(AD21:AG21)</f>
        <v>45180</v>
      </c>
      <c r="AI21" s="12">
        <f>G21-AH21</f>
        <v>0</v>
      </c>
      <c r="AK21">
        <v>21</v>
      </c>
      <c r="AL21" s="78">
        <v>7012</v>
      </c>
      <c r="AM21" s="90" t="s">
        <v>48</v>
      </c>
      <c r="AN21" s="50">
        <f ca="1">INDIRECT(AN$1&amp;$AK21)</f>
        <v>3765</v>
      </c>
      <c r="AO21" s="49">
        <f ca="1">AN21</f>
        <v>3765</v>
      </c>
      <c r="AP21" s="48">
        <f ca="1">-AO21+AN21</f>
        <v>0</v>
      </c>
      <c r="AQ21" s="47">
        <f ca="1">IF(AN21=0,IF(OR(AP21&gt;0,AP21&lt;0),1,""),AP21/AN21)</f>
        <v>0</v>
      </c>
      <c r="AS21" s="78">
        <v>7012</v>
      </c>
      <c r="AT21" s="90" t="s">
        <v>48</v>
      </c>
      <c r="AU21" s="49">
        <f ca="1">INDIRECT(AU$1&amp;$AK21)</f>
        <v>3765</v>
      </c>
      <c r="AV21" s="49">
        <f ca="1">AU21</f>
        <v>3765</v>
      </c>
      <c r="AW21" s="48">
        <f ca="1">-AV21+AU21</f>
        <v>0</v>
      </c>
      <c r="AX21" s="47">
        <f ca="1">IF(AU21=0,IF(OR(AW21&gt;0,AW21&lt;0),1,""),AW21/AU21)</f>
        <v>0</v>
      </c>
      <c r="AY21" s="49">
        <f ca="1">AU21+AN21</f>
        <v>7530</v>
      </c>
      <c r="AZ21" s="49">
        <f ca="1">AV21+AO21</f>
        <v>7530</v>
      </c>
      <c r="BA21" s="48">
        <f ca="1">-AZ21+AY21</f>
        <v>0</v>
      </c>
      <c r="BB21" s="47">
        <f ca="1">IF(AY21=0,IF(OR(BA21&gt;0,BA21&lt;0),1,""),BA21/AY21)</f>
        <v>0</v>
      </c>
      <c r="BD21" s="78">
        <v>7012</v>
      </c>
      <c r="BE21" s="90" t="s">
        <v>48</v>
      </c>
      <c r="BF21" s="50">
        <f ca="1">INDIRECT(BF$1&amp;$AK21)</f>
        <v>3765</v>
      </c>
      <c r="BG21" s="49">
        <f ca="1">BF21</f>
        <v>3765</v>
      </c>
      <c r="BH21" s="48">
        <f ca="1">-BG21+BF21</f>
        <v>0</v>
      </c>
      <c r="BI21" s="47">
        <f ca="1">IF(BF21=0,IF(OR(BH21&gt;0,BH21&lt;0),1,""),BH21/BF21)</f>
        <v>0</v>
      </c>
      <c r="BJ21" s="49">
        <f ca="1">BF21+AY21</f>
        <v>11295</v>
      </c>
      <c r="BK21" s="49">
        <f ca="1">BG21+AZ21</f>
        <v>11295</v>
      </c>
      <c r="BL21" s="48">
        <f ca="1">-BK21+BJ21</f>
        <v>0</v>
      </c>
      <c r="BM21" s="47">
        <f ca="1">IF(BJ21=0,IF(OR(BL21&gt;0,BL21&lt;0),1,""),BL21/BJ21)</f>
        <v>0</v>
      </c>
      <c r="BO21" s="78">
        <v>7012</v>
      </c>
      <c r="BP21" s="90" t="s">
        <v>48</v>
      </c>
      <c r="BQ21" s="50">
        <f ca="1">INDIRECT(BQ$1&amp;$AK21)</f>
        <v>3765</v>
      </c>
      <c r="BR21" s="49"/>
      <c r="BS21" s="48">
        <f ca="1">-BR21+BQ21</f>
        <v>3765</v>
      </c>
      <c r="BT21" s="47">
        <f ca="1">IF(BQ21=0,IF(OR(BS21&gt;0,BS21&lt;0),1,""),BS21/BQ21)</f>
        <v>1</v>
      </c>
      <c r="BU21" s="49">
        <f ca="1">BQ21+BJ21</f>
        <v>15060</v>
      </c>
      <c r="BV21" s="49">
        <f ca="1">BR21+BK21</f>
        <v>11295</v>
      </c>
      <c r="BW21" s="48">
        <f ca="1">-BV21+BU21</f>
        <v>3765</v>
      </c>
      <c r="BX21" s="47">
        <f ca="1">IF(BU21=0,IF(OR(BW21&gt;0,BW21&lt;0),1,""),BW21/BU21)</f>
        <v>0.25</v>
      </c>
      <c r="BZ21" s="78">
        <v>7012</v>
      </c>
      <c r="CA21" s="90" t="s">
        <v>48</v>
      </c>
      <c r="CB21" s="50">
        <f ca="1">INDIRECT(CB$1&amp;$AK21)</f>
        <v>3765</v>
      </c>
      <c r="CC21" s="49"/>
      <c r="CD21" s="48">
        <f ca="1">-CC21+CB21</f>
        <v>3765</v>
      </c>
      <c r="CE21" s="47">
        <f ca="1">IF(CB21=0,IF(OR(CD21&gt;0,CD21&lt;0),1,""),CD21/CB21)</f>
        <v>1</v>
      </c>
      <c r="CF21" s="49">
        <f ca="1">CB21+BU21</f>
        <v>18825</v>
      </c>
      <c r="CG21" s="49">
        <f ca="1">CC21+BV21</f>
        <v>11295</v>
      </c>
      <c r="CH21" s="48">
        <f ca="1">-CG21+CF21</f>
        <v>7530</v>
      </c>
      <c r="CI21" s="47">
        <f ca="1">IF(CF21=0,IF(OR(CH21&gt;0,CH21&lt;0),1,""),CH21/CF21)</f>
        <v>0.4</v>
      </c>
      <c r="CK21" s="78">
        <v>7012</v>
      </c>
      <c r="CL21" s="90" t="s">
        <v>48</v>
      </c>
      <c r="CM21" s="50">
        <f ca="1">INDIRECT(CM$1&amp;$AK21)</f>
        <v>3765</v>
      </c>
      <c r="CN21" s="49"/>
      <c r="CO21" s="48">
        <f ca="1">-CN21+CM21</f>
        <v>3765</v>
      </c>
      <c r="CP21" s="47">
        <f ca="1">IF(CM21=0,IF(OR(CO21&gt;0,CO21&lt;0),1,""),CO21/CM21)</f>
        <v>1</v>
      </c>
      <c r="CQ21" s="49">
        <f ca="1">CM21+CF21</f>
        <v>22590</v>
      </c>
      <c r="CR21" s="49">
        <f ca="1">CN21+CG21</f>
        <v>11295</v>
      </c>
      <c r="CS21" s="48">
        <f ca="1">-CR21+CQ21</f>
        <v>11295</v>
      </c>
      <c r="CT21" s="47">
        <f ca="1">IF(CQ21=0,IF(OR(CS21&gt;0,CS21&lt;0),1,""),CS21/CQ21)</f>
        <v>0.5</v>
      </c>
      <c r="CV21" s="78">
        <v>7012</v>
      </c>
      <c r="CW21" s="90" t="s">
        <v>48</v>
      </c>
      <c r="CX21" s="50">
        <f ca="1">INDIRECT(CX$1&amp;$AK21)</f>
        <v>3765</v>
      </c>
      <c r="CY21" s="49"/>
      <c r="CZ21" s="48">
        <f ca="1">-CY21+CX21</f>
        <v>3765</v>
      </c>
      <c r="DA21" s="47">
        <f ca="1">IF(CX21=0,IF(OR(CZ21&gt;0,CZ21&lt;0),1,""),CZ21/CX21)</f>
        <v>1</v>
      </c>
      <c r="DB21" s="49">
        <f ca="1">CX21+CQ21</f>
        <v>26355</v>
      </c>
      <c r="DC21" s="49">
        <f ca="1">CY21+CR21</f>
        <v>11295</v>
      </c>
      <c r="DD21" s="48">
        <f ca="1">-DC21+DB21</f>
        <v>15060</v>
      </c>
      <c r="DE21" s="47">
        <f ca="1">IF(DB21=0,IF(OR(DD21&gt;0,DD21&lt;0),1,""),DD21/DB21)</f>
        <v>0.5714285714285714</v>
      </c>
      <c r="DG21" s="78">
        <v>7012</v>
      </c>
      <c r="DH21" s="90" t="s">
        <v>48</v>
      </c>
      <c r="DI21" s="50">
        <f ca="1">INDIRECT(DI$1&amp;$AK21)</f>
        <v>3765</v>
      </c>
      <c r="DJ21" s="49"/>
      <c r="DK21" s="48">
        <f ca="1">-DJ21+DI21</f>
        <v>3765</v>
      </c>
      <c r="DL21" s="47">
        <f ca="1">IF(DI21=0,IF(OR(DK21&gt;0,DK21&lt;0),1,""),DK21/DI21)</f>
        <v>1</v>
      </c>
      <c r="DM21" s="49">
        <f ca="1">DI21+DB21</f>
        <v>30120</v>
      </c>
      <c r="DN21" s="49">
        <f ca="1">DJ21+DC21</f>
        <v>11295</v>
      </c>
      <c r="DO21" s="48">
        <f ca="1">-DN21+DM21</f>
        <v>18825</v>
      </c>
      <c r="DP21" s="47">
        <f ca="1">IF(DM21=0,IF(OR(DO21&gt;0,DO21&lt;0),1,""),DO21/DM21)</f>
        <v>0.625</v>
      </c>
      <c r="DR21" s="78">
        <v>7012</v>
      </c>
      <c r="DS21" s="90" t="s">
        <v>48</v>
      </c>
      <c r="DT21" s="50">
        <f ca="1">INDIRECT(DT$1&amp;$AK21)</f>
        <v>3765</v>
      </c>
      <c r="DU21" s="49"/>
      <c r="DV21" s="48">
        <f ca="1">-DU21+DT21</f>
        <v>3765</v>
      </c>
      <c r="DW21" s="47">
        <f ca="1">IF(DT21=0,IF(OR(DV21&gt;0,DV21&lt;0),1,""),DV21/DT21)</f>
        <v>1</v>
      </c>
      <c r="DX21" s="49">
        <f ca="1">DT21+DM21</f>
        <v>33885</v>
      </c>
      <c r="DY21" s="49">
        <f ca="1">DU21+DN21</f>
        <v>11295</v>
      </c>
      <c r="DZ21" s="48">
        <f ca="1">-DY21+DX21</f>
        <v>22590</v>
      </c>
      <c r="EA21" s="47">
        <f ca="1">IF(DX21=0,IF(OR(DZ21&gt;0,DZ21&lt;0),1,""),DZ21/DX21)</f>
        <v>0.66666666666666663</v>
      </c>
      <c r="EC21" s="78">
        <v>7012</v>
      </c>
      <c r="ED21" s="90" t="s">
        <v>48</v>
      </c>
      <c r="EE21" s="50">
        <f ca="1">INDIRECT(EE$1&amp;$AK21)</f>
        <v>3765</v>
      </c>
      <c r="EF21" s="49"/>
      <c r="EG21" s="48">
        <f ca="1">-EF21+EE21</f>
        <v>3765</v>
      </c>
      <c r="EH21" s="47">
        <f ca="1">IF(EE21=0,IF(OR(EG21&gt;0,EG21&lt;0),1,""),EG21/EE21)</f>
        <v>1</v>
      </c>
      <c r="EI21" s="49">
        <f ca="1">EE21+DX21</f>
        <v>37650</v>
      </c>
      <c r="EJ21" s="49">
        <f ca="1">EF21+DY21</f>
        <v>11295</v>
      </c>
      <c r="EK21" s="48">
        <f ca="1">-EJ21+EI21</f>
        <v>26355</v>
      </c>
      <c r="EL21" s="47">
        <f ca="1">IF(EI21=0,IF(OR(EK21&gt;0,EK21&lt;0),1,""),EK21/EI21)</f>
        <v>0.7</v>
      </c>
      <c r="EN21" s="78">
        <v>7012</v>
      </c>
      <c r="EO21" s="90" t="s">
        <v>48</v>
      </c>
      <c r="EP21" s="50">
        <f ca="1">INDIRECT(EP$1&amp;$AK21)</f>
        <v>3765</v>
      </c>
      <c r="EQ21" s="49"/>
      <c r="ER21" s="48">
        <f ca="1">-EQ21+EP21</f>
        <v>3765</v>
      </c>
      <c r="ES21" s="47">
        <f ca="1">IF(EP21=0,IF(OR(ER21&gt;0,ER21&lt;0),1,""),ER21/EP21)</f>
        <v>1</v>
      </c>
      <c r="ET21" s="49">
        <f ca="1">EP21+EI21</f>
        <v>41415</v>
      </c>
      <c r="EU21" s="49">
        <f ca="1">EQ21+EJ21</f>
        <v>11295</v>
      </c>
      <c r="EV21" s="48">
        <f ca="1">-EU21+ET21</f>
        <v>30120</v>
      </c>
      <c r="EW21" s="47">
        <f ca="1">IF(ET21=0,IF(OR(EV21&gt;0,EV21&lt;0),1,""),EV21/ET21)</f>
        <v>0.72727272727272729</v>
      </c>
      <c r="EY21" s="78">
        <v>7012</v>
      </c>
      <c r="EZ21" s="90" t="s">
        <v>48</v>
      </c>
      <c r="FA21" s="50">
        <f ca="1">INDIRECT(FA$1&amp;$AK21)</f>
        <v>3765</v>
      </c>
      <c r="FB21" s="49"/>
      <c r="FC21" s="48">
        <f ca="1">-FB21+FA21</f>
        <v>3765</v>
      </c>
      <c r="FD21" s="47">
        <f ca="1">IF(FA21=0,IF(OR(FC21&gt;0,FC21&lt;0),1,""),FC21/FA21)</f>
        <v>1</v>
      </c>
      <c r="FE21" s="49">
        <f ca="1">FA21+ET21</f>
        <v>45180</v>
      </c>
      <c r="FF21" s="49">
        <f ca="1">FB21+EU21</f>
        <v>11295</v>
      </c>
      <c r="FG21" s="48">
        <f ca="1">-FF21+FE21</f>
        <v>33885</v>
      </c>
      <c r="FH21" s="47">
        <f ca="1">IF(FE21=0,IF(OR(FG21&gt;0,FG21&lt;0),1,""),FG21/FE21)</f>
        <v>0.75</v>
      </c>
      <c r="FJ21" t="b">
        <f ca="1">FE21=Y21</f>
        <v>1</v>
      </c>
    </row>
    <row r="22" spans="1:166" x14ac:dyDescent="0.25">
      <c r="A22" s="78">
        <v>7013</v>
      </c>
      <c r="B22" s="67" t="s">
        <v>47</v>
      </c>
      <c r="C22" s="56"/>
      <c r="D22" s="76">
        <v>99586.760000000009</v>
      </c>
      <c r="E22" s="75"/>
      <c r="F22" s="75">
        <f>-'[1]Cost (cutback)'!N38</f>
        <v>-24895.600000000006</v>
      </c>
      <c r="G22" s="75">
        <f>D22+F22</f>
        <v>74691.16</v>
      </c>
      <c r="H22" s="56" t="s">
        <v>4</v>
      </c>
      <c r="I22" s="74"/>
      <c r="J22" s="78">
        <v>7013</v>
      </c>
      <c r="K22" s="67" t="s">
        <v>47</v>
      </c>
      <c r="L22" s="73">
        <f>INT(L6)</f>
        <v>9</v>
      </c>
      <c r="M22" s="50">
        <v>0</v>
      </c>
      <c r="N22" s="70">
        <v>0</v>
      </c>
      <c r="O22" s="70">
        <v>0</v>
      </c>
      <c r="P22" s="70">
        <f>ROUND(G22/L22,2)</f>
        <v>8299.02</v>
      </c>
      <c r="Q22" s="70">
        <f>P22</f>
        <v>8299.02</v>
      </c>
      <c r="R22" s="70">
        <f>Q22</f>
        <v>8299.02</v>
      </c>
      <c r="S22" s="70">
        <f>R22</f>
        <v>8299.02</v>
      </c>
      <c r="T22" s="70">
        <f>S22</f>
        <v>8299.02</v>
      </c>
      <c r="U22" s="70">
        <f>T22</f>
        <v>8299.02</v>
      </c>
      <c r="V22" s="70">
        <f>U22</f>
        <v>8299.02</v>
      </c>
      <c r="W22" s="70">
        <f>V22</f>
        <v>8299.02</v>
      </c>
      <c r="X22" s="69">
        <f>G22-SUM(M22:W22)</f>
        <v>8298.9999999999854</v>
      </c>
      <c r="Y22" s="50">
        <f>SUM(M22:X22)</f>
        <v>74691.16</v>
      </c>
      <c r="Z22" s="49">
        <f>G22-Y22</f>
        <v>0</v>
      </c>
      <c r="AA22" s="72"/>
      <c r="AB22" s="78">
        <v>7013</v>
      </c>
      <c r="AC22" s="67" t="s">
        <v>47</v>
      </c>
      <c r="AD22" s="71">
        <f>SUM(M22:O22)</f>
        <v>0</v>
      </c>
      <c r="AE22" s="70">
        <f>SUM(P22:R22)</f>
        <v>24897.06</v>
      </c>
      <c r="AF22" s="70">
        <f>SUM(S22:U22)</f>
        <v>24897.06</v>
      </c>
      <c r="AG22" s="69">
        <f>SUM(V22:X22)</f>
        <v>24897.039999999986</v>
      </c>
      <c r="AH22" s="51">
        <f>SUM(AD22:AG22)</f>
        <v>74691.159999999989</v>
      </c>
      <c r="AI22" s="12">
        <f>G22-AH22</f>
        <v>0</v>
      </c>
      <c r="AK22">
        <v>22</v>
      </c>
      <c r="AL22" s="78">
        <v>7013</v>
      </c>
      <c r="AM22" s="67" t="s">
        <v>47</v>
      </c>
      <c r="AN22" s="50">
        <f ca="1">INDIRECT(AN$1&amp;$AK22)</f>
        <v>0</v>
      </c>
      <c r="AO22" s="49">
        <v>0</v>
      </c>
      <c r="AP22" s="48">
        <f ca="1">-AO22+AN22</f>
        <v>0</v>
      </c>
      <c r="AQ22" s="47" t="str">
        <f ca="1">IF(AN22=0,IF(OR(AP22&gt;0,AP22&lt;0),1,""),AP22/AN22)</f>
        <v/>
      </c>
      <c r="AS22" s="78">
        <v>7013</v>
      </c>
      <c r="AT22" s="67" t="s">
        <v>47</v>
      </c>
      <c r="AU22" s="49">
        <f ca="1">INDIRECT(AU$1&amp;$AK22)</f>
        <v>0</v>
      </c>
      <c r="AV22" s="49">
        <f ca="1">AU22</f>
        <v>0</v>
      </c>
      <c r="AW22" s="48">
        <f ca="1">-AV22+AU22</f>
        <v>0</v>
      </c>
      <c r="AX22" s="47" t="str">
        <f ca="1">IF(AU22=0,IF(OR(AW22&gt;0,AW22&lt;0),1,""),AW22/AU22)</f>
        <v/>
      </c>
      <c r="AY22" s="49">
        <f ca="1">AU22+AN22</f>
        <v>0</v>
      </c>
      <c r="AZ22" s="49">
        <f ca="1">AV22+AO22</f>
        <v>0</v>
      </c>
      <c r="BA22" s="48">
        <f ca="1">-AZ22+AY22</f>
        <v>0</v>
      </c>
      <c r="BB22" s="47" t="str">
        <f ca="1">IF(AY22=0,IF(OR(BA22&gt;0,BA22&lt;0),1,""),BA22/AY22)</f>
        <v/>
      </c>
      <c r="BD22" s="78">
        <v>7013</v>
      </c>
      <c r="BE22" s="67" t="s">
        <v>47</v>
      </c>
      <c r="BF22" s="50">
        <f ca="1">INDIRECT(BF$1&amp;$AK22)</f>
        <v>0</v>
      </c>
      <c r="BG22" s="49">
        <v>0</v>
      </c>
      <c r="BH22" s="48">
        <f ca="1">-BG22+BF22</f>
        <v>0</v>
      </c>
      <c r="BI22" s="47" t="str">
        <f ca="1">IF(BF22=0,IF(OR(BH22&gt;0,BH22&lt;0),1,""),BH22/BF22)</f>
        <v/>
      </c>
      <c r="BJ22" s="49">
        <f ca="1">BF22+AY22</f>
        <v>0</v>
      </c>
      <c r="BK22" s="49">
        <f ca="1">BG22+AZ22</f>
        <v>0</v>
      </c>
      <c r="BL22" s="48">
        <f ca="1">-BK22+BJ22</f>
        <v>0</v>
      </c>
      <c r="BM22" s="47" t="str">
        <f ca="1">IF(BJ22=0,IF(OR(BL22&gt;0,BL22&lt;0),1,""),BL22/BJ22)</f>
        <v/>
      </c>
      <c r="BO22" s="78">
        <v>7013</v>
      </c>
      <c r="BP22" s="67" t="s">
        <v>47</v>
      </c>
      <c r="BQ22" s="50">
        <f ca="1">INDIRECT(BQ$1&amp;$AK22)</f>
        <v>8299.02</v>
      </c>
      <c r="BR22" s="49"/>
      <c r="BS22" s="48">
        <f ca="1">-BR22+BQ22</f>
        <v>8299.02</v>
      </c>
      <c r="BT22" s="47">
        <f ca="1">IF(BQ22=0,IF(OR(BS22&gt;0,BS22&lt;0),1,""),BS22/BQ22)</f>
        <v>1</v>
      </c>
      <c r="BU22" s="49">
        <f ca="1">BQ22+BJ22</f>
        <v>8299.02</v>
      </c>
      <c r="BV22" s="49">
        <f ca="1">BR22+BK22</f>
        <v>0</v>
      </c>
      <c r="BW22" s="48">
        <f ca="1">-BV22+BU22</f>
        <v>8299.02</v>
      </c>
      <c r="BX22" s="47">
        <f ca="1">IF(BU22=0,IF(OR(BW22&gt;0,BW22&lt;0),1,""),BW22/BU22)</f>
        <v>1</v>
      </c>
      <c r="BZ22" s="78">
        <v>7013</v>
      </c>
      <c r="CA22" s="67" t="s">
        <v>47</v>
      </c>
      <c r="CB22" s="50">
        <f ca="1">INDIRECT(CB$1&amp;$AK22)</f>
        <v>8299.02</v>
      </c>
      <c r="CC22" s="49"/>
      <c r="CD22" s="48">
        <f ca="1">-CC22+CB22</f>
        <v>8299.02</v>
      </c>
      <c r="CE22" s="47">
        <f ca="1">IF(CB22=0,IF(OR(CD22&gt;0,CD22&lt;0),1,""),CD22/CB22)</f>
        <v>1</v>
      </c>
      <c r="CF22" s="49">
        <f ca="1">CB22+BU22</f>
        <v>16598.04</v>
      </c>
      <c r="CG22" s="49">
        <f ca="1">CC22+BV22</f>
        <v>0</v>
      </c>
      <c r="CH22" s="48">
        <f ca="1">-CG22+CF22</f>
        <v>16598.04</v>
      </c>
      <c r="CI22" s="47">
        <f ca="1">IF(CF22=0,IF(OR(CH22&gt;0,CH22&lt;0),1,""),CH22/CF22)</f>
        <v>1</v>
      </c>
      <c r="CK22" s="78">
        <v>7013</v>
      </c>
      <c r="CL22" s="67" t="s">
        <v>47</v>
      </c>
      <c r="CM22" s="50">
        <f ca="1">INDIRECT(CM$1&amp;$AK22)</f>
        <v>8299.02</v>
      </c>
      <c r="CN22" s="49"/>
      <c r="CO22" s="48">
        <f ca="1">-CN22+CM22</f>
        <v>8299.02</v>
      </c>
      <c r="CP22" s="47">
        <f ca="1">IF(CM22=0,IF(OR(CO22&gt;0,CO22&lt;0),1,""),CO22/CM22)</f>
        <v>1</v>
      </c>
      <c r="CQ22" s="49">
        <f ca="1">CM22+CF22</f>
        <v>24897.06</v>
      </c>
      <c r="CR22" s="49">
        <f ca="1">CN22+CG22</f>
        <v>0</v>
      </c>
      <c r="CS22" s="48">
        <f ca="1">-CR22+CQ22</f>
        <v>24897.06</v>
      </c>
      <c r="CT22" s="47">
        <f ca="1">IF(CQ22=0,IF(OR(CS22&gt;0,CS22&lt;0),1,""),CS22/CQ22)</f>
        <v>1</v>
      </c>
      <c r="CV22" s="78">
        <v>7013</v>
      </c>
      <c r="CW22" s="67" t="s">
        <v>47</v>
      </c>
      <c r="CX22" s="50">
        <f ca="1">INDIRECT(CX$1&amp;$AK22)</f>
        <v>8299.02</v>
      </c>
      <c r="CY22" s="49"/>
      <c r="CZ22" s="48">
        <f ca="1">-CY22+CX22</f>
        <v>8299.02</v>
      </c>
      <c r="DA22" s="47">
        <f ca="1">IF(CX22=0,IF(OR(CZ22&gt;0,CZ22&lt;0),1,""),CZ22/CX22)</f>
        <v>1</v>
      </c>
      <c r="DB22" s="49">
        <f ca="1">CX22+CQ22</f>
        <v>33196.080000000002</v>
      </c>
      <c r="DC22" s="49">
        <f ca="1">CY22+CR22</f>
        <v>0</v>
      </c>
      <c r="DD22" s="48">
        <f ca="1">-DC22+DB22</f>
        <v>33196.080000000002</v>
      </c>
      <c r="DE22" s="47">
        <f ca="1">IF(DB22=0,IF(OR(DD22&gt;0,DD22&lt;0),1,""),DD22/DB22)</f>
        <v>1</v>
      </c>
      <c r="DG22" s="78">
        <v>7013</v>
      </c>
      <c r="DH22" s="67" t="s">
        <v>47</v>
      </c>
      <c r="DI22" s="50">
        <f ca="1">INDIRECT(DI$1&amp;$AK22)</f>
        <v>8299.02</v>
      </c>
      <c r="DJ22" s="49"/>
      <c r="DK22" s="48">
        <f ca="1">-DJ22+DI22</f>
        <v>8299.02</v>
      </c>
      <c r="DL22" s="47">
        <f ca="1">IF(DI22=0,IF(OR(DK22&gt;0,DK22&lt;0),1,""),DK22/DI22)</f>
        <v>1</v>
      </c>
      <c r="DM22" s="49">
        <f ca="1">DI22+DB22</f>
        <v>41495.100000000006</v>
      </c>
      <c r="DN22" s="49">
        <f ca="1">DJ22+DC22</f>
        <v>0</v>
      </c>
      <c r="DO22" s="48">
        <f ca="1">-DN22+DM22</f>
        <v>41495.100000000006</v>
      </c>
      <c r="DP22" s="47">
        <f ca="1">IF(DM22=0,IF(OR(DO22&gt;0,DO22&lt;0),1,""),DO22/DM22)</f>
        <v>1</v>
      </c>
      <c r="DR22" s="78">
        <v>7013</v>
      </c>
      <c r="DS22" s="67" t="s">
        <v>47</v>
      </c>
      <c r="DT22" s="50">
        <f ca="1">INDIRECT(DT$1&amp;$AK22)</f>
        <v>8299.02</v>
      </c>
      <c r="DU22" s="49"/>
      <c r="DV22" s="48">
        <f ca="1">-DU22+DT22</f>
        <v>8299.02</v>
      </c>
      <c r="DW22" s="47">
        <f ca="1">IF(DT22=0,IF(OR(DV22&gt;0,DV22&lt;0),1,""),DV22/DT22)</f>
        <v>1</v>
      </c>
      <c r="DX22" s="49">
        <f ca="1">DT22+DM22</f>
        <v>49794.12000000001</v>
      </c>
      <c r="DY22" s="49">
        <f ca="1">DU22+DN22</f>
        <v>0</v>
      </c>
      <c r="DZ22" s="48">
        <f ca="1">-DY22+DX22</f>
        <v>49794.12000000001</v>
      </c>
      <c r="EA22" s="47">
        <f ca="1">IF(DX22=0,IF(OR(DZ22&gt;0,DZ22&lt;0),1,""),DZ22/DX22)</f>
        <v>1</v>
      </c>
      <c r="EC22" s="78">
        <v>7013</v>
      </c>
      <c r="ED22" s="67" t="s">
        <v>47</v>
      </c>
      <c r="EE22" s="50">
        <f ca="1">INDIRECT(EE$1&amp;$AK22)</f>
        <v>8299.02</v>
      </c>
      <c r="EF22" s="49"/>
      <c r="EG22" s="48">
        <f ca="1">-EF22+EE22</f>
        <v>8299.02</v>
      </c>
      <c r="EH22" s="47">
        <f ca="1">IF(EE22=0,IF(OR(EG22&gt;0,EG22&lt;0),1,""),EG22/EE22)</f>
        <v>1</v>
      </c>
      <c r="EI22" s="49">
        <f ca="1">EE22+DX22</f>
        <v>58093.140000000014</v>
      </c>
      <c r="EJ22" s="49">
        <f ca="1">EF22+DY22</f>
        <v>0</v>
      </c>
      <c r="EK22" s="48">
        <f ca="1">-EJ22+EI22</f>
        <v>58093.140000000014</v>
      </c>
      <c r="EL22" s="47">
        <f ca="1">IF(EI22=0,IF(OR(EK22&gt;0,EK22&lt;0),1,""),EK22/EI22)</f>
        <v>1</v>
      </c>
      <c r="EN22" s="78">
        <v>7013</v>
      </c>
      <c r="EO22" s="67" t="s">
        <v>47</v>
      </c>
      <c r="EP22" s="50">
        <f ca="1">INDIRECT(EP$1&amp;$AK22)</f>
        <v>8299.02</v>
      </c>
      <c r="EQ22" s="49"/>
      <c r="ER22" s="48">
        <f ca="1">-EQ22+EP22</f>
        <v>8299.02</v>
      </c>
      <c r="ES22" s="47">
        <f ca="1">IF(EP22=0,IF(OR(ER22&gt;0,ER22&lt;0),1,""),ER22/EP22)</f>
        <v>1</v>
      </c>
      <c r="ET22" s="49">
        <f ca="1">EP22+EI22</f>
        <v>66392.160000000018</v>
      </c>
      <c r="EU22" s="49">
        <f ca="1">EQ22+EJ22</f>
        <v>0</v>
      </c>
      <c r="EV22" s="48">
        <f ca="1">-EU22+ET22</f>
        <v>66392.160000000018</v>
      </c>
      <c r="EW22" s="47">
        <f ca="1">IF(ET22=0,IF(OR(EV22&gt;0,EV22&lt;0),1,""),EV22/ET22)</f>
        <v>1</v>
      </c>
      <c r="EY22" s="78">
        <v>7013</v>
      </c>
      <c r="EZ22" s="67" t="s">
        <v>47</v>
      </c>
      <c r="FA22" s="50">
        <f ca="1">INDIRECT(FA$1&amp;$AK22)</f>
        <v>8298.9999999999854</v>
      </c>
      <c r="FB22" s="49"/>
      <c r="FC22" s="48">
        <f ca="1">-FB22+FA22</f>
        <v>8298.9999999999854</v>
      </c>
      <c r="FD22" s="47">
        <f ca="1">IF(FA22=0,IF(OR(FC22&gt;0,FC22&lt;0),1,""),FC22/FA22)</f>
        <v>1</v>
      </c>
      <c r="FE22" s="49">
        <f ca="1">FA22+ET22</f>
        <v>74691.16</v>
      </c>
      <c r="FF22" s="49">
        <f ca="1">FB22+EU22</f>
        <v>0</v>
      </c>
      <c r="FG22" s="48">
        <f ca="1">-FF22+FE22</f>
        <v>74691.16</v>
      </c>
      <c r="FH22" s="47">
        <f ca="1">IF(FE22=0,IF(OR(FG22&gt;0,FG22&lt;0),1,""),FG22/FE22)</f>
        <v>1</v>
      </c>
      <c r="FJ22" t="b">
        <f ca="1">FE22=Y22</f>
        <v>1</v>
      </c>
    </row>
    <row r="23" spans="1:166" x14ac:dyDescent="0.25">
      <c r="A23" s="78">
        <v>7520</v>
      </c>
      <c r="B23" s="87" t="s">
        <v>46</v>
      </c>
      <c r="C23" s="89"/>
      <c r="D23" s="76">
        <v>5000</v>
      </c>
      <c r="E23" s="75"/>
      <c r="F23" s="75"/>
      <c r="G23" s="75">
        <f>D23+F23</f>
        <v>5000</v>
      </c>
      <c r="H23" s="89"/>
      <c r="I23" s="74"/>
      <c r="J23" s="78">
        <v>7520</v>
      </c>
      <c r="K23" s="87" t="s">
        <v>46</v>
      </c>
      <c r="L23" s="88">
        <v>4</v>
      </c>
      <c r="M23" s="50">
        <v>0</v>
      </c>
      <c r="N23" s="70">
        <v>0</v>
      </c>
      <c r="O23" s="70">
        <v>0</v>
      </c>
      <c r="P23" s="70">
        <v>0</v>
      </c>
      <c r="Q23" s="70">
        <v>0</v>
      </c>
      <c r="R23" s="70">
        <f>O23</f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69">
        <v>5000</v>
      </c>
      <c r="Y23" s="50">
        <f>SUM(M23:X23)</f>
        <v>5000</v>
      </c>
      <c r="Z23" s="49">
        <f>G23-Y23</f>
        <v>0</v>
      </c>
      <c r="AA23" s="72"/>
      <c r="AB23" s="78">
        <v>7520</v>
      </c>
      <c r="AC23" s="87" t="s">
        <v>46</v>
      </c>
      <c r="AD23" s="71">
        <f>SUM(M23:O23)</f>
        <v>0</v>
      </c>
      <c r="AE23" s="70">
        <f>SUM(P23:R23)</f>
        <v>0</v>
      </c>
      <c r="AF23" s="70">
        <f>SUM(S23:U23)</f>
        <v>0</v>
      </c>
      <c r="AG23" s="69">
        <f>SUM(V23:X23)</f>
        <v>5000</v>
      </c>
      <c r="AH23" s="51">
        <f>SUM(AD23:AG23)</f>
        <v>5000</v>
      </c>
      <c r="AI23" s="12">
        <f>G23-AH23</f>
        <v>0</v>
      </c>
      <c r="AK23">
        <v>23</v>
      </c>
      <c r="AL23" s="78">
        <v>7520</v>
      </c>
      <c r="AM23" s="87" t="s">
        <v>46</v>
      </c>
      <c r="AN23" s="50">
        <f ca="1">INDIRECT(AN$1&amp;$AK23)</f>
        <v>0</v>
      </c>
      <c r="AO23" s="49">
        <v>0</v>
      </c>
      <c r="AP23" s="48">
        <f ca="1">-AO23+AN23</f>
        <v>0</v>
      </c>
      <c r="AQ23" s="47" t="str">
        <f ca="1">IF(AN23=0,IF(OR(AP23&gt;0,AP23&lt;0),1,""),AP23/AN23)</f>
        <v/>
      </c>
      <c r="AS23" s="78">
        <v>7520</v>
      </c>
      <c r="AT23" s="87" t="s">
        <v>46</v>
      </c>
      <c r="AU23" s="49">
        <f ca="1">INDIRECT(AU$1&amp;$AK23)</f>
        <v>0</v>
      </c>
      <c r="AV23" s="49">
        <f ca="1">AU23</f>
        <v>0</v>
      </c>
      <c r="AW23" s="48">
        <f ca="1">-AV23+AU23</f>
        <v>0</v>
      </c>
      <c r="AX23" s="47" t="str">
        <f ca="1">IF(AU23=0,IF(OR(AW23&gt;0,AW23&lt;0),1,""),AW23/AU23)</f>
        <v/>
      </c>
      <c r="AY23" s="49">
        <f ca="1">AU23+AN23</f>
        <v>0</v>
      </c>
      <c r="AZ23" s="49">
        <f ca="1">AV23+AO23</f>
        <v>0</v>
      </c>
      <c r="BA23" s="48">
        <f ca="1">-AZ23+AY23</f>
        <v>0</v>
      </c>
      <c r="BB23" s="47" t="str">
        <f ca="1">IF(AY23=0,IF(OR(BA23&gt;0,BA23&lt;0),1,""),BA23/AY23)</f>
        <v/>
      </c>
      <c r="BD23" s="78">
        <v>7520</v>
      </c>
      <c r="BE23" s="87" t="s">
        <v>46</v>
      </c>
      <c r="BF23" s="50">
        <f ca="1">INDIRECT(BF$1&amp;$AK23)</f>
        <v>0</v>
      </c>
      <c r="BG23" s="49">
        <v>0</v>
      </c>
      <c r="BH23" s="48">
        <f ca="1">-BG23+BF23</f>
        <v>0</v>
      </c>
      <c r="BI23" s="47" t="str">
        <f ca="1">IF(BF23=0,IF(OR(BH23&gt;0,BH23&lt;0),1,""),BH23/BF23)</f>
        <v/>
      </c>
      <c r="BJ23" s="49">
        <f ca="1">BF23+AY23</f>
        <v>0</v>
      </c>
      <c r="BK23" s="49">
        <f ca="1">BG23+AZ23</f>
        <v>0</v>
      </c>
      <c r="BL23" s="48">
        <f ca="1">-BK23+BJ23</f>
        <v>0</v>
      </c>
      <c r="BM23" s="47" t="str">
        <f ca="1">IF(BJ23=0,IF(OR(BL23&gt;0,BL23&lt;0),1,""),BL23/BJ23)</f>
        <v/>
      </c>
      <c r="BO23" s="78">
        <v>7520</v>
      </c>
      <c r="BP23" s="87" t="s">
        <v>46</v>
      </c>
      <c r="BQ23" s="50">
        <f ca="1">INDIRECT(BQ$1&amp;$AK23)</f>
        <v>0</v>
      </c>
      <c r="BR23" s="49"/>
      <c r="BS23" s="48">
        <f ca="1">-BR23+BQ23</f>
        <v>0</v>
      </c>
      <c r="BT23" s="47" t="str">
        <f ca="1">IF(BQ23=0,IF(OR(BS23&gt;0,BS23&lt;0),1,""),BS23/BQ23)</f>
        <v/>
      </c>
      <c r="BU23" s="49">
        <f ca="1">BQ23+BJ23</f>
        <v>0</v>
      </c>
      <c r="BV23" s="49">
        <f ca="1">BR23+BK23</f>
        <v>0</v>
      </c>
      <c r="BW23" s="48">
        <f ca="1">-BV23+BU23</f>
        <v>0</v>
      </c>
      <c r="BX23" s="47" t="str">
        <f ca="1">IF(BU23=0,IF(OR(BW23&gt;0,BW23&lt;0),1,""),BW23/BU23)</f>
        <v/>
      </c>
      <c r="BZ23" s="78">
        <v>7520</v>
      </c>
      <c r="CA23" s="87" t="s">
        <v>46</v>
      </c>
      <c r="CB23" s="50">
        <f ca="1">INDIRECT(CB$1&amp;$AK23)</f>
        <v>0</v>
      </c>
      <c r="CC23" s="49"/>
      <c r="CD23" s="48">
        <f ca="1">-CC23+CB23</f>
        <v>0</v>
      </c>
      <c r="CE23" s="47" t="str">
        <f ca="1">IF(CB23=0,IF(OR(CD23&gt;0,CD23&lt;0),1,""),CD23/CB23)</f>
        <v/>
      </c>
      <c r="CF23" s="49">
        <f ca="1">CB23+BU23</f>
        <v>0</v>
      </c>
      <c r="CG23" s="49">
        <f ca="1">CC23+BV23</f>
        <v>0</v>
      </c>
      <c r="CH23" s="48">
        <f ca="1">-CG23+CF23</f>
        <v>0</v>
      </c>
      <c r="CI23" s="47" t="str">
        <f ca="1">IF(CF23=0,IF(OR(CH23&gt;0,CH23&lt;0),1,""),CH23/CF23)</f>
        <v/>
      </c>
      <c r="CK23" s="78">
        <v>7520</v>
      </c>
      <c r="CL23" s="87" t="s">
        <v>46</v>
      </c>
      <c r="CM23" s="50">
        <f ca="1">INDIRECT(CM$1&amp;$AK23)</f>
        <v>0</v>
      </c>
      <c r="CN23" s="49"/>
      <c r="CO23" s="48">
        <f ca="1">-CN23+CM23</f>
        <v>0</v>
      </c>
      <c r="CP23" s="47" t="str">
        <f ca="1">IF(CM23=0,IF(OR(CO23&gt;0,CO23&lt;0),1,""),CO23/CM23)</f>
        <v/>
      </c>
      <c r="CQ23" s="49">
        <f ca="1">CM23+CF23</f>
        <v>0</v>
      </c>
      <c r="CR23" s="49">
        <f ca="1">CN23+CG23</f>
        <v>0</v>
      </c>
      <c r="CS23" s="48">
        <f ca="1">-CR23+CQ23</f>
        <v>0</v>
      </c>
      <c r="CT23" s="47" t="str">
        <f ca="1">IF(CQ23=0,IF(OR(CS23&gt;0,CS23&lt;0),1,""),CS23/CQ23)</f>
        <v/>
      </c>
      <c r="CV23" s="78">
        <v>7520</v>
      </c>
      <c r="CW23" s="87" t="s">
        <v>46</v>
      </c>
      <c r="CX23" s="50">
        <f ca="1">INDIRECT(CX$1&amp;$AK23)</f>
        <v>0</v>
      </c>
      <c r="CY23" s="49"/>
      <c r="CZ23" s="48">
        <f ca="1">-CY23+CX23</f>
        <v>0</v>
      </c>
      <c r="DA23" s="47" t="str">
        <f ca="1">IF(CX23=0,IF(OR(CZ23&gt;0,CZ23&lt;0),1,""),CZ23/CX23)</f>
        <v/>
      </c>
      <c r="DB23" s="49">
        <f ca="1">CX23+CQ23</f>
        <v>0</v>
      </c>
      <c r="DC23" s="49">
        <f ca="1">CY23+CR23</f>
        <v>0</v>
      </c>
      <c r="DD23" s="48">
        <f ca="1">-DC23+DB23</f>
        <v>0</v>
      </c>
      <c r="DE23" s="47" t="str">
        <f ca="1">IF(DB23=0,IF(OR(DD23&gt;0,DD23&lt;0),1,""),DD23/DB23)</f>
        <v/>
      </c>
      <c r="DG23" s="78">
        <v>7520</v>
      </c>
      <c r="DH23" s="87" t="s">
        <v>46</v>
      </c>
      <c r="DI23" s="50">
        <f ca="1">INDIRECT(DI$1&amp;$AK23)</f>
        <v>0</v>
      </c>
      <c r="DJ23" s="49"/>
      <c r="DK23" s="48">
        <f ca="1">-DJ23+DI23</f>
        <v>0</v>
      </c>
      <c r="DL23" s="47" t="str">
        <f ca="1">IF(DI23=0,IF(OR(DK23&gt;0,DK23&lt;0),1,""),DK23/DI23)</f>
        <v/>
      </c>
      <c r="DM23" s="49">
        <f ca="1">DI23+DB23</f>
        <v>0</v>
      </c>
      <c r="DN23" s="49">
        <f ca="1">DJ23+DC23</f>
        <v>0</v>
      </c>
      <c r="DO23" s="48">
        <f ca="1">-DN23+DM23</f>
        <v>0</v>
      </c>
      <c r="DP23" s="47" t="str">
        <f ca="1">IF(DM23=0,IF(OR(DO23&gt;0,DO23&lt;0),1,""),DO23/DM23)</f>
        <v/>
      </c>
      <c r="DR23" s="78">
        <v>7520</v>
      </c>
      <c r="DS23" s="87" t="s">
        <v>46</v>
      </c>
      <c r="DT23" s="50">
        <f ca="1">INDIRECT(DT$1&amp;$AK23)</f>
        <v>0</v>
      </c>
      <c r="DU23" s="49"/>
      <c r="DV23" s="48">
        <f ca="1">-DU23+DT23</f>
        <v>0</v>
      </c>
      <c r="DW23" s="47" t="str">
        <f ca="1">IF(DT23=0,IF(OR(DV23&gt;0,DV23&lt;0),1,""),DV23/DT23)</f>
        <v/>
      </c>
      <c r="DX23" s="49">
        <f ca="1">DT23+DM23</f>
        <v>0</v>
      </c>
      <c r="DY23" s="49">
        <f ca="1">DU23+DN23</f>
        <v>0</v>
      </c>
      <c r="DZ23" s="48">
        <f ca="1">-DY23+DX23</f>
        <v>0</v>
      </c>
      <c r="EA23" s="47" t="str">
        <f ca="1">IF(DX23=0,IF(OR(DZ23&gt;0,DZ23&lt;0),1,""),DZ23/DX23)</f>
        <v/>
      </c>
      <c r="EC23" s="78">
        <v>7520</v>
      </c>
      <c r="ED23" s="87" t="s">
        <v>46</v>
      </c>
      <c r="EE23" s="50">
        <f ca="1">INDIRECT(EE$1&amp;$AK23)</f>
        <v>0</v>
      </c>
      <c r="EF23" s="49"/>
      <c r="EG23" s="48">
        <f ca="1">-EF23+EE23</f>
        <v>0</v>
      </c>
      <c r="EH23" s="47" t="str">
        <f ca="1">IF(EE23=0,IF(OR(EG23&gt;0,EG23&lt;0),1,""),EG23/EE23)</f>
        <v/>
      </c>
      <c r="EI23" s="49">
        <f ca="1">EE23+DX23</f>
        <v>0</v>
      </c>
      <c r="EJ23" s="49">
        <f ca="1">EF23+DY23</f>
        <v>0</v>
      </c>
      <c r="EK23" s="48">
        <f ca="1">-EJ23+EI23</f>
        <v>0</v>
      </c>
      <c r="EL23" s="47" t="str">
        <f ca="1">IF(EI23=0,IF(OR(EK23&gt;0,EK23&lt;0),1,""),EK23/EI23)</f>
        <v/>
      </c>
      <c r="EN23" s="78">
        <v>7520</v>
      </c>
      <c r="EO23" s="87" t="s">
        <v>46</v>
      </c>
      <c r="EP23" s="50">
        <f ca="1">INDIRECT(EP$1&amp;$AK23)</f>
        <v>0</v>
      </c>
      <c r="EQ23" s="49"/>
      <c r="ER23" s="48">
        <f ca="1">-EQ23+EP23</f>
        <v>0</v>
      </c>
      <c r="ES23" s="47" t="str">
        <f ca="1">IF(EP23=0,IF(OR(ER23&gt;0,ER23&lt;0),1,""),ER23/EP23)</f>
        <v/>
      </c>
      <c r="ET23" s="49">
        <f ca="1">EP23+EI23</f>
        <v>0</v>
      </c>
      <c r="EU23" s="49">
        <f ca="1">EQ23+EJ23</f>
        <v>0</v>
      </c>
      <c r="EV23" s="48">
        <f ca="1">-EU23+ET23</f>
        <v>0</v>
      </c>
      <c r="EW23" s="47" t="str">
        <f ca="1">IF(ET23=0,IF(OR(EV23&gt;0,EV23&lt;0),1,""),EV23/ET23)</f>
        <v/>
      </c>
      <c r="EY23" s="78">
        <v>7520</v>
      </c>
      <c r="EZ23" s="87" t="s">
        <v>46</v>
      </c>
      <c r="FA23" s="50">
        <f ca="1">INDIRECT(FA$1&amp;$AK23)</f>
        <v>5000</v>
      </c>
      <c r="FB23" s="49"/>
      <c r="FC23" s="48">
        <f ca="1">-FB23+FA23</f>
        <v>5000</v>
      </c>
      <c r="FD23" s="47">
        <f ca="1">IF(FA23=0,IF(OR(FC23&gt;0,FC23&lt;0),1,""),FC23/FA23)</f>
        <v>1</v>
      </c>
      <c r="FE23" s="49">
        <f ca="1">FA23+ET23</f>
        <v>5000</v>
      </c>
      <c r="FF23" s="49">
        <f ca="1">FB23+EU23</f>
        <v>0</v>
      </c>
      <c r="FG23" s="48">
        <f ca="1">-FF23+FE23</f>
        <v>5000</v>
      </c>
      <c r="FH23" s="47">
        <f ca="1">IF(FE23=0,IF(OR(FG23&gt;0,FG23&lt;0),1,""),FG23/FE23)</f>
        <v>1</v>
      </c>
      <c r="FJ23" t="b">
        <f ca="1">FE23=Y23</f>
        <v>1</v>
      </c>
    </row>
    <row r="24" spans="1:166" ht="15.75" thickBot="1" x14ac:dyDescent="0.3">
      <c r="A24" s="78">
        <v>7530</v>
      </c>
      <c r="B24" s="87" t="s">
        <v>45</v>
      </c>
      <c r="C24" s="89"/>
      <c r="D24" s="76">
        <v>5000</v>
      </c>
      <c r="E24" s="75"/>
      <c r="F24" s="75"/>
      <c r="G24" s="75">
        <f>D24+F24</f>
        <v>5000</v>
      </c>
      <c r="H24" s="89"/>
      <c r="I24" s="74"/>
      <c r="J24" s="78">
        <v>7530</v>
      </c>
      <c r="K24" s="87" t="s">
        <v>45</v>
      </c>
      <c r="L24" s="88">
        <v>4</v>
      </c>
      <c r="M24" s="50">
        <v>0</v>
      </c>
      <c r="N24" s="70">
        <v>0</v>
      </c>
      <c r="O24" s="70">
        <f>ROUND(G24/L24,2)</f>
        <v>1250</v>
      </c>
      <c r="P24" s="70">
        <v>0</v>
      </c>
      <c r="Q24" s="70">
        <v>0</v>
      </c>
      <c r="R24" s="70">
        <f>O24</f>
        <v>1250</v>
      </c>
      <c r="S24" s="70">
        <v>0</v>
      </c>
      <c r="T24" s="70">
        <v>0</v>
      </c>
      <c r="U24" s="70">
        <f>R24</f>
        <v>1250</v>
      </c>
      <c r="V24" s="70">
        <v>0</v>
      </c>
      <c r="W24" s="70">
        <v>0</v>
      </c>
      <c r="X24" s="69">
        <f>U24</f>
        <v>1250</v>
      </c>
      <c r="Y24" s="50">
        <f>SUM(M24:X24)</f>
        <v>5000</v>
      </c>
      <c r="Z24" s="49">
        <f>G24-Y24</f>
        <v>0</v>
      </c>
      <c r="AA24" s="72"/>
      <c r="AB24" s="78">
        <v>7530</v>
      </c>
      <c r="AC24" s="87" t="s">
        <v>45</v>
      </c>
      <c r="AD24" s="71">
        <f>SUM(M24:O24)</f>
        <v>1250</v>
      </c>
      <c r="AE24" s="70">
        <f>SUM(P24:R24)</f>
        <v>1250</v>
      </c>
      <c r="AF24" s="70">
        <f>SUM(S24:U24)</f>
        <v>1250</v>
      </c>
      <c r="AG24" s="69">
        <f>SUM(V24:X24)</f>
        <v>1250</v>
      </c>
      <c r="AH24" s="51">
        <f>SUM(AD24:AG24)</f>
        <v>5000</v>
      </c>
      <c r="AI24" s="12">
        <f>G24-AH24</f>
        <v>0</v>
      </c>
      <c r="AK24">
        <v>24</v>
      </c>
      <c r="AL24" s="78">
        <v>7530</v>
      </c>
      <c r="AM24" s="87" t="s">
        <v>45</v>
      </c>
      <c r="AN24" s="50">
        <f ca="1">INDIRECT(AN$1&amp;$AK24)</f>
        <v>0</v>
      </c>
      <c r="AO24" s="49">
        <v>150</v>
      </c>
      <c r="AP24" s="48">
        <f ca="1">-AO24+AN24</f>
        <v>-150</v>
      </c>
      <c r="AQ24" s="47">
        <f ca="1">IF(AN24=0,IF(OR(AP24&gt;0,AP24&lt;0),1,""),AP24/AN24)</f>
        <v>1</v>
      </c>
      <c r="AS24" s="78">
        <v>7530</v>
      </c>
      <c r="AT24" s="87" t="s">
        <v>45</v>
      </c>
      <c r="AU24" s="49">
        <f ca="1">INDIRECT(AU$1&amp;$AK24)</f>
        <v>0</v>
      </c>
      <c r="AV24" s="49">
        <v>800</v>
      </c>
      <c r="AW24" s="48">
        <f ca="1">-AV24+AU24</f>
        <v>-800</v>
      </c>
      <c r="AX24" s="47">
        <f ca="1">IF(AU24=0,IF(OR(AW24&gt;0,AW24&lt;0),1,""),AW24/AU24)</f>
        <v>1</v>
      </c>
      <c r="AY24" s="49">
        <f ca="1">AU24+AN24</f>
        <v>0</v>
      </c>
      <c r="AZ24" s="49">
        <f>AV24+AO24</f>
        <v>950</v>
      </c>
      <c r="BA24" s="48">
        <f ca="1">-AZ24+AY24</f>
        <v>-950</v>
      </c>
      <c r="BB24" s="47">
        <f ca="1">IF(AY24=0,IF(OR(BA24&gt;0,BA24&lt;0),1,""),BA24/AY24)</f>
        <v>1</v>
      </c>
      <c r="BD24" s="78">
        <v>7530</v>
      </c>
      <c r="BE24" s="87" t="s">
        <v>45</v>
      </c>
      <c r="BF24" s="50">
        <f ca="1">INDIRECT(BF$1&amp;$AK24)</f>
        <v>1250</v>
      </c>
      <c r="BG24" s="49">
        <v>0</v>
      </c>
      <c r="BH24" s="48">
        <f ca="1">-BG24+BF24</f>
        <v>1250</v>
      </c>
      <c r="BI24" s="47">
        <f ca="1">IF(BF24=0,IF(OR(BH24&gt;0,BH24&lt;0),1,""),BH24/BF24)</f>
        <v>1</v>
      </c>
      <c r="BJ24" s="49">
        <f ca="1">BF24+AY24</f>
        <v>1250</v>
      </c>
      <c r="BK24" s="49">
        <f>BG24+AZ24</f>
        <v>950</v>
      </c>
      <c r="BL24" s="48">
        <f ca="1">-BK24+BJ24</f>
        <v>300</v>
      </c>
      <c r="BM24" s="47">
        <f ca="1">IF(BJ24=0,IF(OR(BL24&gt;0,BL24&lt;0),1,""),BL24/BJ24)</f>
        <v>0.24</v>
      </c>
      <c r="BO24" s="78">
        <v>7530</v>
      </c>
      <c r="BP24" s="87" t="s">
        <v>45</v>
      </c>
      <c r="BQ24" s="50">
        <f ca="1">INDIRECT(BQ$1&amp;$AK24)</f>
        <v>0</v>
      </c>
      <c r="BR24" s="49"/>
      <c r="BS24" s="48">
        <f ca="1">-BR24+BQ24</f>
        <v>0</v>
      </c>
      <c r="BT24" s="47" t="str">
        <f ca="1">IF(BQ24=0,IF(OR(BS24&gt;0,BS24&lt;0),1,""),BS24/BQ24)</f>
        <v/>
      </c>
      <c r="BU24" s="49">
        <f ca="1">BQ24+BJ24</f>
        <v>1250</v>
      </c>
      <c r="BV24" s="49">
        <f>BR24+BK24</f>
        <v>950</v>
      </c>
      <c r="BW24" s="48">
        <f ca="1">-BV24+BU24</f>
        <v>300</v>
      </c>
      <c r="BX24" s="47">
        <f ca="1">IF(BU24=0,IF(OR(BW24&gt;0,BW24&lt;0),1,""),BW24/BU24)</f>
        <v>0.24</v>
      </c>
      <c r="BZ24" s="78">
        <v>7530</v>
      </c>
      <c r="CA24" s="87" t="s">
        <v>45</v>
      </c>
      <c r="CB24" s="50">
        <f ca="1">INDIRECT(CB$1&amp;$AK24)</f>
        <v>0</v>
      </c>
      <c r="CC24" s="49"/>
      <c r="CD24" s="48">
        <f ca="1">-CC24+CB24</f>
        <v>0</v>
      </c>
      <c r="CE24" s="47" t="str">
        <f ca="1">IF(CB24=0,IF(OR(CD24&gt;0,CD24&lt;0),1,""),CD24/CB24)</f>
        <v/>
      </c>
      <c r="CF24" s="49">
        <f ca="1">CB24+BU24</f>
        <v>1250</v>
      </c>
      <c r="CG24" s="49">
        <f>CC24+BV24</f>
        <v>950</v>
      </c>
      <c r="CH24" s="48">
        <f ca="1">-CG24+CF24</f>
        <v>300</v>
      </c>
      <c r="CI24" s="47">
        <f ca="1">IF(CF24=0,IF(OR(CH24&gt;0,CH24&lt;0),1,""),CH24/CF24)</f>
        <v>0.24</v>
      </c>
      <c r="CK24" s="78">
        <v>7530</v>
      </c>
      <c r="CL24" s="87" t="s">
        <v>45</v>
      </c>
      <c r="CM24" s="50">
        <f ca="1">INDIRECT(CM$1&amp;$AK24)</f>
        <v>1250</v>
      </c>
      <c r="CN24" s="49"/>
      <c r="CO24" s="48">
        <f ca="1">-CN24+CM24</f>
        <v>1250</v>
      </c>
      <c r="CP24" s="47">
        <f ca="1">IF(CM24=0,IF(OR(CO24&gt;0,CO24&lt;0),1,""),CO24/CM24)</f>
        <v>1</v>
      </c>
      <c r="CQ24" s="49">
        <f ca="1">CM24+CF24</f>
        <v>2500</v>
      </c>
      <c r="CR24" s="49">
        <f>CN24+CG24</f>
        <v>950</v>
      </c>
      <c r="CS24" s="48">
        <f ca="1">-CR24+CQ24</f>
        <v>1550</v>
      </c>
      <c r="CT24" s="47">
        <f ca="1">IF(CQ24=0,IF(OR(CS24&gt;0,CS24&lt;0),1,""),CS24/CQ24)</f>
        <v>0.62</v>
      </c>
      <c r="CV24" s="78">
        <v>7530</v>
      </c>
      <c r="CW24" s="87" t="s">
        <v>45</v>
      </c>
      <c r="CX24" s="50">
        <f ca="1">INDIRECT(CX$1&amp;$AK24)</f>
        <v>0</v>
      </c>
      <c r="CY24" s="49"/>
      <c r="CZ24" s="48">
        <f ca="1">-CY24+CX24</f>
        <v>0</v>
      </c>
      <c r="DA24" s="47" t="str">
        <f ca="1">IF(CX24=0,IF(OR(CZ24&gt;0,CZ24&lt;0),1,""),CZ24/CX24)</f>
        <v/>
      </c>
      <c r="DB24" s="49">
        <f ca="1">CX24+CQ24</f>
        <v>2500</v>
      </c>
      <c r="DC24" s="49">
        <f>CY24+CR24</f>
        <v>950</v>
      </c>
      <c r="DD24" s="48">
        <f ca="1">-DC24+DB24</f>
        <v>1550</v>
      </c>
      <c r="DE24" s="47">
        <f ca="1">IF(DB24=0,IF(OR(DD24&gt;0,DD24&lt;0),1,""),DD24/DB24)</f>
        <v>0.62</v>
      </c>
      <c r="DG24" s="78">
        <v>7530</v>
      </c>
      <c r="DH24" s="87" t="s">
        <v>45</v>
      </c>
      <c r="DI24" s="50">
        <f ca="1">INDIRECT(DI$1&amp;$AK24)</f>
        <v>0</v>
      </c>
      <c r="DJ24" s="49"/>
      <c r="DK24" s="48">
        <f ca="1">-DJ24+DI24</f>
        <v>0</v>
      </c>
      <c r="DL24" s="47" t="str">
        <f ca="1">IF(DI24=0,IF(OR(DK24&gt;0,DK24&lt;0),1,""),DK24/DI24)</f>
        <v/>
      </c>
      <c r="DM24" s="49">
        <f ca="1">DI24+DB24</f>
        <v>2500</v>
      </c>
      <c r="DN24" s="49">
        <f>DJ24+DC24</f>
        <v>950</v>
      </c>
      <c r="DO24" s="48">
        <f ca="1">-DN24+DM24</f>
        <v>1550</v>
      </c>
      <c r="DP24" s="47">
        <f ca="1">IF(DM24=0,IF(OR(DO24&gt;0,DO24&lt;0),1,""),DO24/DM24)</f>
        <v>0.62</v>
      </c>
      <c r="DR24" s="78">
        <v>7530</v>
      </c>
      <c r="DS24" s="87" t="s">
        <v>45</v>
      </c>
      <c r="DT24" s="50">
        <f ca="1">INDIRECT(DT$1&amp;$AK24)</f>
        <v>1250</v>
      </c>
      <c r="DU24" s="49"/>
      <c r="DV24" s="48">
        <f ca="1">-DU24+DT24</f>
        <v>1250</v>
      </c>
      <c r="DW24" s="47">
        <f ca="1">IF(DT24=0,IF(OR(DV24&gt;0,DV24&lt;0),1,""),DV24/DT24)</f>
        <v>1</v>
      </c>
      <c r="DX24" s="49">
        <f ca="1">DT24+DM24</f>
        <v>3750</v>
      </c>
      <c r="DY24" s="49">
        <f>DU24+DN24</f>
        <v>950</v>
      </c>
      <c r="DZ24" s="48">
        <f ca="1">-DY24+DX24</f>
        <v>2800</v>
      </c>
      <c r="EA24" s="47">
        <f ca="1">IF(DX24=0,IF(OR(DZ24&gt;0,DZ24&lt;0),1,""),DZ24/DX24)</f>
        <v>0.7466666666666667</v>
      </c>
      <c r="EC24" s="78">
        <v>7530</v>
      </c>
      <c r="ED24" s="87" t="s">
        <v>45</v>
      </c>
      <c r="EE24" s="50">
        <f ca="1">INDIRECT(EE$1&amp;$AK24)</f>
        <v>0</v>
      </c>
      <c r="EF24" s="49"/>
      <c r="EG24" s="48">
        <f ca="1">-EF24+EE24</f>
        <v>0</v>
      </c>
      <c r="EH24" s="47" t="str">
        <f ca="1">IF(EE24=0,IF(OR(EG24&gt;0,EG24&lt;0),1,""),EG24/EE24)</f>
        <v/>
      </c>
      <c r="EI24" s="49">
        <f ca="1">EE24+DX24</f>
        <v>3750</v>
      </c>
      <c r="EJ24" s="49">
        <f>EF24+DY24</f>
        <v>950</v>
      </c>
      <c r="EK24" s="48">
        <f ca="1">-EJ24+EI24</f>
        <v>2800</v>
      </c>
      <c r="EL24" s="47">
        <f ca="1">IF(EI24=0,IF(OR(EK24&gt;0,EK24&lt;0),1,""),EK24/EI24)</f>
        <v>0.7466666666666667</v>
      </c>
      <c r="EN24" s="78">
        <v>7530</v>
      </c>
      <c r="EO24" s="87" t="s">
        <v>45</v>
      </c>
      <c r="EP24" s="50">
        <f ca="1">INDIRECT(EP$1&amp;$AK24)</f>
        <v>0</v>
      </c>
      <c r="EQ24" s="49"/>
      <c r="ER24" s="48">
        <f ca="1">-EQ24+EP24</f>
        <v>0</v>
      </c>
      <c r="ES24" s="47" t="str">
        <f ca="1">IF(EP24=0,IF(OR(ER24&gt;0,ER24&lt;0),1,""),ER24/EP24)</f>
        <v/>
      </c>
      <c r="ET24" s="49">
        <f ca="1">EP24+EI24</f>
        <v>3750</v>
      </c>
      <c r="EU24" s="49">
        <f>EQ24+EJ24</f>
        <v>950</v>
      </c>
      <c r="EV24" s="48">
        <f ca="1">-EU24+ET24</f>
        <v>2800</v>
      </c>
      <c r="EW24" s="47">
        <f ca="1">IF(ET24=0,IF(OR(EV24&gt;0,EV24&lt;0),1,""),EV24/ET24)</f>
        <v>0.7466666666666667</v>
      </c>
      <c r="EY24" s="78">
        <v>7530</v>
      </c>
      <c r="EZ24" s="87" t="s">
        <v>45</v>
      </c>
      <c r="FA24" s="50">
        <f ca="1">INDIRECT(FA$1&amp;$AK24)</f>
        <v>1250</v>
      </c>
      <c r="FB24" s="49"/>
      <c r="FC24" s="48">
        <f ca="1">-FB24+FA24</f>
        <v>1250</v>
      </c>
      <c r="FD24" s="47">
        <f ca="1">IF(FA24=0,IF(OR(FC24&gt;0,FC24&lt;0),1,""),FC24/FA24)</f>
        <v>1</v>
      </c>
      <c r="FE24" s="49">
        <f ca="1">FA24+ET24</f>
        <v>5000</v>
      </c>
      <c r="FF24" s="49">
        <f>FB24+EU24</f>
        <v>950</v>
      </c>
      <c r="FG24" s="48">
        <f ca="1">-FF24+FE24</f>
        <v>4050</v>
      </c>
      <c r="FH24" s="47">
        <f ca="1">IF(FE24=0,IF(OR(FG24&gt;0,FG24&lt;0),1,""),FG24/FE24)</f>
        <v>0.81</v>
      </c>
      <c r="FJ24" t="b">
        <f ca="1">FE24=Y24</f>
        <v>1</v>
      </c>
    </row>
    <row r="25" spans="1:166" ht="15.75" thickBot="1" x14ac:dyDescent="0.3">
      <c r="A25" s="11" t="s">
        <v>44</v>
      </c>
      <c r="B25" s="4" t="s">
        <v>43</v>
      </c>
      <c r="C25" s="42"/>
      <c r="D25" s="65">
        <f>SUBTOTAL(9,D20:D24)</f>
        <v>157186.76</v>
      </c>
      <c r="E25" s="64"/>
      <c r="F25" s="64">
        <f>SUBTOTAL(9,F20:F24)</f>
        <v>-24895.600000000006</v>
      </c>
      <c r="G25" s="64">
        <f>SUBTOTAL(9,G20:G24)</f>
        <v>132291.16</v>
      </c>
      <c r="H25" s="42"/>
      <c r="I25" s="63"/>
      <c r="J25" s="11" t="s">
        <v>44</v>
      </c>
      <c r="K25" s="4" t="s">
        <v>43</v>
      </c>
      <c r="L25" s="40"/>
      <c r="M25" s="38">
        <f>SUBTOTAL(9,M20:M24)</f>
        <v>3985</v>
      </c>
      <c r="N25" s="17">
        <f>SUBTOTAL(9,N20:N24)</f>
        <v>3765</v>
      </c>
      <c r="O25" s="17">
        <f>SUBTOTAL(9,O20:O24)</f>
        <v>7215</v>
      </c>
      <c r="P25" s="17">
        <f>SUBTOTAL(9,P20:P24)</f>
        <v>12064.02</v>
      </c>
      <c r="Q25" s="17">
        <f>SUBTOTAL(9,Q20:Q24)</f>
        <v>12064.02</v>
      </c>
      <c r="R25" s="17">
        <f>SUBTOTAL(9,R20:R24)</f>
        <v>13314.02</v>
      </c>
      <c r="S25" s="17">
        <f>SUBTOTAL(9,S20:S24)</f>
        <v>12064.02</v>
      </c>
      <c r="T25" s="17">
        <f>SUBTOTAL(9,T20:T24)</f>
        <v>12064.02</v>
      </c>
      <c r="U25" s="17">
        <f>SUBTOTAL(9,U20:U24)</f>
        <v>13314.02</v>
      </c>
      <c r="V25" s="17">
        <f>SUBTOTAL(9,V20:V24)</f>
        <v>12064.02</v>
      </c>
      <c r="W25" s="17">
        <f>SUBTOTAL(9,W20:W24)</f>
        <v>12064.02</v>
      </c>
      <c r="X25" s="16">
        <f>SUBTOTAL(9,X20:X24)</f>
        <v>18313.999999999985</v>
      </c>
      <c r="Y25" s="38">
        <f>SUBTOTAL(9,Y20:Y24)</f>
        <v>132291.16</v>
      </c>
      <c r="Z25" s="37">
        <f>G25-Y25</f>
        <v>0</v>
      </c>
      <c r="AA25" s="72"/>
      <c r="AB25" s="11" t="s">
        <v>44</v>
      </c>
      <c r="AC25" s="4" t="s">
        <v>43</v>
      </c>
      <c r="AD25" s="9">
        <f>SUBTOTAL(9,AD20:AD24)</f>
        <v>14965</v>
      </c>
      <c r="AE25" s="17">
        <f>SUBTOTAL(9,AE20:AE24)</f>
        <v>37442.06</v>
      </c>
      <c r="AF25" s="17">
        <f>SUBTOTAL(9,AF20:AF24)</f>
        <v>37442.06</v>
      </c>
      <c r="AG25" s="16">
        <f>SUBTOTAL(9,AG20:AG24)</f>
        <v>42442.039999999986</v>
      </c>
      <c r="AH25" s="39">
        <f>SUBTOTAL(9,AH20:AH24)</f>
        <v>132291.15999999997</v>
      </c>
      <c r="AI25" s="6">
        <f>G25-AH25</f>
        <v>0</v>
      </c>
      <c r="AK25">
        <v>25</v>
      </c>
      <c r="AL25" s="11" t="s">
        <v>44</v>
      </c>
      <c r="AM25" s="4" t="s">
        <v>43</v>
      </c>
      <c r="AN25" s="38">
        <f ca="1">SUBTOTAL(9,AN20:AN24)</f>
        <v>3985</v>
      </c>
      <c r="AO25" s="37">
        <f ca="1">SUBTOTAL(9,AO20:AO24)</f>
        <v>4135</v>
      </c>
      <c r="AP25" s="36">
        <f ca="1">SUBTOTAL(9,AP20:AP24)</f>
        <v>-150</v>
      </c>
      <c r="AQ25" s="2">
        <f ca="1">IF(AN25=0,IF(OR(AP25&gt;0,AP25&lt;0),1,""),AP25/AN25)</f>
        <v>-3.7641154328732745E-2</v>
      </c>
      <c r="AS25" s="11" t="s">
        <v>44</v>
      </c>
      <c r="AT25" s="4" t="s">
        <v>43</v>
      </c>
      <c r="AU25" s="37">
        <f ca="1">SUBTOTAL(9,AU20:AU24)</f>
        <v>3765</v>
      </c>
      <c r="AV25" s="37">
        <f ca="1">SUBTOTAL(9,AV20:AV24)</f>
        <v>4565</v>
      </c>
      <c r="AW25" s="36">
        <f ca="1">SUBTOTAL(9,AW20:AW24)</f>
        <v>-800</v>
      </c>
      <c r="AX25" s="2">
        <f ca="1">IF(AU25=0,IF(OR(AW25&gt;0,AW25&lt;0),1,""),AW25/AU25)</f>
        <v>-0.21248339973439576</v>
      </c>
      <c r="AY25" s="37">
        <f ca="1">SUBTOTAL(9,AY20:AY24)</f>
        <v>7750</v>
      </c>
      <c r="AZ25" s="37">
        <f ca="1">SUBTOTAL(9,AZ20:AZ24)</f>
        <v>8700</v>
      </c>
      <c r="BA25" s="36">
        <f ca="1">SUBTOTAL(9,BA20:BA24)</f>
        <v>-950</v>
      </c>
      <c r="BB25" s="2">
        <f ca="1">IF(AY25=0,IF(OR(BA25&gt;0,BA25&lt;0),1,""),BA25/AY25)</f>
        <v>-0.12258064516129032</v>
      </c>
      <c r="BD25" s="11" t="s">
        <v>44</v>
      </c>
      <c r="BE25" s="4" t="s">
        <v>43</v>
      </c>
      <c r="BF25" s="38">
        <f ca="1">SUBTOTAL(9,BF20:BF24)</f>
        <v>7215</v>
      </c>
      <c r="BG25" s="37">
        <f ca="1">SUBTOTAL(9,BG20:BG24)</f>
        <v>5415</v>
      </c>
      <c r="BH25" s="36">
        <f ca="1">SUBTOTAL(9,BH20:BH24)</f>
        <v>1800</v>
      </c>
      <c r="BI25" s="2">
        <f ca="1">IF(BF25=0,IF(OR(BH25&gt;0,BH25&lt;0),1,""),BH25/BF25)</f>
        <v>0.24948024948024949</v>
      </c>
      <c r="BJ25" s="37">
        <f ca="1">SUBTOTAL(9,BJ20:BJ24)</f>
        <v>14965</v>
      </c>
      <c r="BK25" s="37">
        <f ca="1">SUBTOTAL(9,BK20:BK24)</f>
        <v>14115</v>
      </c>
      <c r="BL25" s="36">
        <f ca="1">SUBTOTAL(9,BL20:BL24)</f>
        <v>850</v>
      </c>
      <c r="BM25" s="2">
        <f ca="1">IF(BJ25=0,IF(OR(BL25&gt;0,BL25&lt;0),1,""),BL25/BJ25)</f>
        <v>5.6799198128967589E-2</v>
      </c>
      <c r="BO25" s="11" t="s">
        <v>44</v>
      </c>
      <c r="BP25" s="4" t="s">
        <v>43</v>
      </c>
      <c r="BQ25" s="38">
        <f ca="1">SUBTOTAL(9,BQ20:BQ24)</f>
        <v>12064.02</v>
      </c>
      <c r="BR25" s="37">
        <f>SUBTOTAL(9,BR20:BR24)</f>
        <v>0</v>
      </c>
      <c r="BS25" s="36">
        <f ca="1">SUBTOTAL(9,BS20:BS24)</f>
        <v>12064.02</v>
      </c>
      <c r="BT25" s="2">
        <f ca="1">IF(BQ25=0,IF(OR(BS25&gt;0,BS25&lt;0),1,""),BS25/BQ25)</f>
        <v>1</v>
      </c>
      <c r="BU25" s="37">
        <f ca="1">SUBTOTAL(9,BU20:BU24)</f>
        <v>27029.02</v>
      </c>
      <c r="BV25" s="37">
        <f ca="1">SUBTOTAL(9,BV20:BV24)</f>
        <v>14115</v>
      </c>
      <c r="BW25" s="36">
        <f ca="1">SUBTOTAL(9,BW20:BW24)</f>
        <v>12914.02</v>
      </c>
      <c r="BX25" s="2">
        <f ca="1">IF(BU25=0,IF(OR(BW25&gt;0,BW25&lt;0),1,""),BW25/BU25)</f>
        <v>0.4777835082441021</v>
      </c>
      <c r="BZ25" s="11" t="s">
        <v>44</v>
      </c>
      <c r="CA25" s="4" t="s">
        <v>43</v>
      </c>
      <c r="CB25" s="38">
        <f ca="1">SUBTOTAL(9,CB20:CB24)</f>
        <v>12064.02</v>
      </c>
      <c r="CC25" s="37">
        <f>SUBTOTAL(9,CC20:CC24)</f>
        <v>0</v>
      </c>
      <c r="CD25" s="36">
        <f ca="1">SUBTOTAL(9,CD20:CD24)</f>
        <v>12064.02</v>
      </c>
      <c r="CE25" s="2">
        <f ca="1">IF(CB25=0,IF(OR(CD25&gt;0,CD25&lt;0),1,""),CD25/CB25)</f>
        <v>1</v>
      </c>
      <c r="CF25" s="37">
        <f ca="1">SUBTOTAL(9,CF20:CF24)</f>
        <v>39093.040000000001</v>
      </c>
      <c r="CG25" s="37">
        <f ca="1">SUBTOTAL(9,CG20:CG24)</f>
        <v>14115</v>
      </c>
      <c r="CH25" s="36">
        <f ca="1">SUBTOTAL(9,CH20:CH24)</f>
        <v>24978.04</v>
      </c>
      <c r="CI25" s="2">
        <f ca="1">IF(CF25=0,IF(OR(CH25&gt;0,CH25&lt;0),1,""),CH25/CF25)</f>
        <v>0.63893828671292896</v>
      </c>
      <c r="CK25" s="11" t="s">
        <v>44</v>
      </c>
      <c r="CL25" s="4" t="s">
        <v>43</v>
      </c>
      <c r="CM25" s="38">
        <f ca="1">SUBTOTAL(9,CM20:CM24)</f>
        <v>13314.02</v>
      </c>
      <c r="CN25" s="37">
        <f>SUBTOTAL(9,CN20:CN24)</f>
        <v>0</v>
      </c>
      <c r="CO25" s="36">
        <f ca="1">SUBTOTAL(9,CO20:CO24)</f>
        <v>13314.02</v>
      </c>
      <c r="CP25" s="2">
        <f ca="1">IF(CM25=0,IF(OR(CO25&gt;0,CO25&lt;0),1,""),CO25/CM25)</f>
        <v>1</v>
      </c>
      <c r="CQ25" s="37">
        <f ca="1">SUBTOTAL(9,CQ20:CQ24)</f>
        <v>52407.06</v>
      </c>
      <c r="CR25" s="37">
        <f ca="1">SUBTOTAL(9,CR20:CR24)</f>
        <v>14115</v>
      </c>
      <c r="CS25" s="36">
        <f ca="1">SUBTOTAL(9,CS20:CS24)</f>
        <v>38292.06</v>
      </c>
      <c r="CT25" s="2">
        <f ca="1">IF(CQ25=0,IF(OR(CS25&gt;0,CS25&lt;0),1,""),CS25/CQ25)</f>
        <v>0.73066605911493598</v>
      </c>
      <c r="CV25" s="11" t="s">
        <v>44</v>
      </c>
      <c r="CW25" s="4" t="s">
        <v>43</v>
      </c>
      <c r="CX25" s="38">
        <f ca="1">SUBTOTAL(9,CX20:CX24)</f>
        <v>12064.02</v>
      </c>
      <c r="CY25" s="37">
        <f>SUBTOTAL(9,CY20:CY24)</f>
        <v>0</v>
      </c>
      <c r="CZ25" s="36">
        <f ca="1">SUBTOTAL(9,CZ20:CZ24)</f>
        <v>12064.02</v>
      </c>
      <c r="DA25" s="2">
        <f ca="1">IF(CX25=0,IF(OR(CZ25&gt;0,CZ25&lt;0),1,""),CZ25/CX25)</f>
        <v>1</v>
      </c>
      <c r="DB25" s="37">
        <f ca="1">SUBTOTAL(9,DB20:DB24)</f>
        <v>64471.08</v>
      </c>
      <c r="DC25" s="37">
        <f ca="1">SUBTOTAL(9,DC20:DC24)</f>
        <v>14115</v>
      </c>
      <c r="DD25" s="36">
        <f ca="1">SUBTOTAL(9,DD20:DD24)</f>
        <v>50356.08</v>
      </c>
      <c r="DE25" s="2">
        <f ca="1">IF(DB25=0,IF(OR(DD25&gt;0,DD25&lt;0),1,""),DD25/DB25)</f>
        <v>0.78106462618588057</v>
      </c>
      <c r="DG25" s="11" t="s">
        <v>44</v>
      </c>
      <c r="DH25" s="4" t="s">
        <v>43</v>
      </c>
      <c r="DI25" s="38">
        <f ca="1">SUBTOTAL(9,DI20:DI24)</f>
        <v>12064.02</v>
      </c>
      <c r="DJ25" s="37">
        <f>SUBTOTAL(9,DJ20:DJ24)</f>
        <v>0</v>
      </c>
      <c r="DK25" s="36">
        <f ca="1">SUBTOTAL(9,DK20:DK24)</f>
        <v>12064.02</v>
      </c>
      <c r="DL25" s="2">
        <f ca="1">IF(DI25=0,IF(OR(DK25&gt;0,DK25&lt;0),1,""),DK25/DI25)</f>
        <v>1</v>
      </c>
      <c r="DM25" s="37">
        <f ca="1">SUBTOTAL(9,DM20:DM24)</f>
        <v>76535.100000000006</v>
      </c>
      <c r="DN25" s="37">
        <f ca="1">SUBTOTAL(9,DN20:DN24)</f>
        <v>14115</v>
      </c>
      <c r="DO25" s="36">
        <f ca="1">SUBTOTAL(9,DO20:DO24)</f>
        <v>62420.100000000006</v>
      </c>
      <c r="DP25" s="2">
        <f ca="1">IF(DM25=0,IF(OR(DO25&gt;0,DO25&lt;0),1,""),DO25/DM25)</f>
        <v>0.81557481469286641</v>
      </c>
      <c r="DR25" s="11" t="s">
        <v>44</v>
      </c>
      <c r="DS25" s="4" t="s">
        <v>43</v>
      </c>
      <c r="DT25" s="38">
        <f ca="1">SUBTOTAL(9,DT20:DT24)</f>
        <v>13314.02</v>
      </c>
      <c r="DU25" s="37">
        <f>SUBTOTAL(9,DU20:DU24)</f>
        <v>0</v>
      </c>
      <c r="DV25" s="36">
        <f ca="1">SUBTOTAL(9,DV20:DV24)</f>
        <v>13314.02</v>
      </c>
      <c r="DW25" s="2">
        <f ca="1">IF(DT25=0,IF(OR(DV25&gt;0,DV25&lt;0),1,""),DV25/DT25)</f>
        <v>1</v>
      </c>
      <c r="DX25" s="37">
        <f ca="1">SUBTOTAL(9,DX20:DX24)</f>
        <v>89849.12000000001</v>
      </c>
      <c r="DY25" s="37">
        <f ca="1">SUBTOTAL(9,DY20:DY24)</f>
        <v>14115</v>
      </c>
      <c r="DZ25" s="36">
        <f ca="1">SUBTOTAL(9,DZ20:DZ24)</f>
        <v>75734.12000000001</v>
      </c>
      <c r="EA25" s="2">
        <f ca="1">IF(DX25=0,IF(OR(DZ25&gt;0,DZ25&lt;0),1,""),DZ25/DX25)</f>
        <v>0.84290330278137393</v>
      </c>
      <c r="EC25" s="11" t="s">
        <v>44</v>
      </c>
      <c r="ED25" s="4" t="s">
        <v>43</v>
      </c>
      <c r="EE25" s="38">
        <f ca="1">SUBTOTAL(9,EE20:EE24)</f>
        <v>12064.02</v>
      </c>
      <c r="EF25" s="37">
        <f>SUBTOTAL(9,EF20:EF24)</f>
        <v>0</v>
      </c>
      <c r="EG25" s="36">
        <f ca="1">SUBTOTAL(9,EG20:EG24)</f>
        <v>12064.02</v>
      </c>
      <c r="EH25" s="2">
        <f ca="1">IF(EE25=0,IF(OR(EG25&gt;0,EG25&lt;0),1,""),EG25/EE25)</f>
        <v>1</v>
      </c>
      <c r="EI25" s="37">
        <f ca="1">SUBTOTAL(9,EI20:EI24)</f>
        <v>101913.14000000001</v>
      </c>
      <c r="EJ25" s="37">
        <f ca="1">SUBTOTAL(9,EJ20:EJ24)</f>
        <v>14115</v>
      </c>
      <c r="EK25" s="36">
        <f ca="1">SUBTOTAL(9,EK20:EK24)</f>
        <v>87798.140000000014</v>
      </c>
      <c r="EL25" s="2">
        <f ca="1">IF(EI25=0,IF(OR(EK25&gt;0,EK25&lt;0),1,""),EK25/EI25)</f>
        <v>0.86149970455232761</v>
      </c>
      <c r="EN25" s="11" t="s">
        <v>44</v>
      </c>
      <c r="EO25" s="4" t="s">
        <v>43</v>
      </c>
      <c r="EP25" s="38">
        <f ca="1">SUBTOTAL(9,EP20:EP24)</f>
        <v>12064.02</v>
      </c>
      <c r="EQ25" s="37">
        <f>SUBTOTAL(9,EQ20:EQ24)</f>
        <v>0</v>
      </c>
      <c r="ER25" s="36">
        <f ca="1">SUBTOTAL(9,ER20:ER24)</f>
        <v>12064.02</v>
      </c>
      <c r="ES25" s="2">
        <f ca="1">IF(EP25=0,IF(OR(ER25&gt;0,ER25&lt;0),1,""),ER25/EP25)</f>
        <v>1</v>
      </c>
      <c r="ET25" s="37">
        <f ca="1">SUBTOTAL(9,ET20:ET24)</f>
        <v>113977.16000000002</v>
      </c>
      <c r="EU25" s="37">
        <f ca="1">SUBTOTAL(9,EU20:EU24)</f>
        <v>14115</v>
      </c>
      <c r="EV25" s="36">
        <f ca="1">SUBTOTAL(9,EV20:EV24)</f>
        <v>99862.160000000018</v>
      </c>
      <c r="EW25" s="2">
        <f ca="1">IF(ET25=0,IF(OR(EV25&gt;0,EV25&lt;0),1,""),EV25/ET25)</f>
        <v>0.876159398953264</v>
      </c>
      <c r="EY25" s="11" t="s">
        <v>44</v>
      </c>
      <c r="EZ25" s="4" t="s">
        <v>43</v>
      </c>
      <c r="FA25" s="38">
        <f ca="1">SUBTOTAL(9,FA20:FA24)</f>
        <v>18313.999999999985</v>
      </c>
      <c r="FB25" s="37">
        <f>SUBTOTAL(9,FB20:FB24)</f>
        <v>0</v>
      </c>
      <c r="FC25" s="36">
        <f ca="1">SUBTOTAL(9,FC20:FC24)</f>
        <v>18313.999999999985</v>
      </c>
      <c r="FD25" s="2">
        <f ca="1">IF(FA25=0,IF(OR(FC25&gt;0,FC25&lt;0),1,""),FC25/FA25)</f>
        <v>1</v>
      </c>
      <c r="FE25" s="37">
        <f ca="1">SUBTOTAL(9,FE20:FE24)</f>
        <v>132291.16</v>
      </c>
      <c r="FF25" s="37">
        <f ca="1">SUBTOTAL(9,FF20:FF24)</f>
        <v>14115</v>
      </c>
      <c r="FG25" s="36">
        <f ca="1">SUBTOTAL(9,FG20:FG24)</f>
        <v>118176.16</v>
      </c>
      <c r="FH25" s="2">
        <f ca="1">IF(FE25=0,IF(OR(FG25&gt;0,FG25&lt;0),1,""),FG25/FE25)</f>
        <v>0.89330352836878901</v>
      </c>
      <c r="FJ25" t="b">
        <f ca="1">FE25=Y25</f>
        <v>1</v>
      </c>
    </row>
    <row r="26" spans="1:166" ht="15.75" thickBot="1" x14ac:dyDescent="0.3">
      <c r="A26" s="11">
        <v>8100</v>
      </c>
      <c r="B26" s="81" t="s">
        <v>42</v>
      </c>
      <c r="C26" s="84"/>
      <c r="D26" s="86"/>
      <c r="E26" s="85"/>
      <c r="F26" s="85"/>
      <c r="G26" s="85"/>
      <c r="H26" s="84"/>
      <c r="I26" s="83"/>
      <c r="J26" s="11">
        <v>8100</v>
      </c>
      <c r="K26" s="81" t="s">
        <v>42</v>
      </c>
      <c r="L26" s="82"/>
      <c r="M26" s="38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6"/>
      <c r="Y26" s="38"/>
      <c r="Z26" s="37"/>
      <c r="AA26" s="72"/>
      <c r="AB26" s="11">
        <v>8100</v>
      </c>
      <c r="AC26" s="81" t="s">
        <v>42</v>
      </c>
      <c r="AD26" s="9"/>
      <c r="AE26" s="17"/>
      <c r="AF26" s="17"/>
      <c r="AG26" s="16"/>
      <c r="AH26" s="28"/>
      <c r="AI26" s="35"/>
      <c r="AK26">
        <v>26</v>
      </c>
      <c r="AL26" s="11">
        <v>8100</v>
      </c>
      <c r="AM26" s="81" t="s">
        <v>42</v>
      </c>
      <c r="AN26" s="38"/>
      <c r="AO26" s="37"/>
      <c r="AP26" s="36"/>
      <c r="AQ26" s="2"/>
      <c r="AS26" s="11">
        <v>8100</v>
      </c>
      <c r="AT26" s="81" t="s">
        <v>42</v>
      </c>
      <c r="AU26" s="37"/>
      <c r="AV26" s="37"/>
      <c r="AW26" s="36"/>
      <c r="AX26" s="2"/>
      <c r="AY26" s="37"/>
      <c r="AZ26" s="37"/>
      <c r="BA26" s="36"/>
      <c r="BB26" s="2"/>
      <c r="BD26" s="11">
        <v>8100</v>
      </c>
      <c r="BE26" s="81" t="s">
        <v>42</v>
      </c>
      <c r="BF26" s="38"/>
      <c r="BG26" s="37"/>
      <c r="BH26" s="36"/>
      <c r="BI26" s="2"/>
      <c r="BJ26" s="37"/>
      <c r="BK26" s="37"/>
      <c r="BL26" s="36"/>
      <c r="BM26" s="2"/>
      <c r="BO26" s="11">
        <v>8100</v>
      </c>
      <c r="BP26" s="81" t="s">
        <v>42</v>
      </c>
      <c r="BQ26" s="38"/>
      <c r="BR26" s="37"/>
      <c r="BS26" s="36"/>
      <c r="BT26" s="2"/>
      <c r="BU26" s="37"/>
      <c r="BV26" s="37"/>
      <c r="BW26" s="36"/>
      <c r="BX26" s="2"/>
      <c r="BZ26" s="11">
        <v>8100</v>
      </c>
      <c r="CA26" s="81" t="s">
        <v>42</v>
      </c>
      <c r="CB26" s="38"/>
      <c r="CC26" s="37"/>
      <c r="CD26" s="36"/>
      <c r="CE26" s="2"/>
      <c r="CF26" s="37"/>
      <c r="CG26" s="37"/>
      <c r="CH26" s="36"/>
      <c r="CI26" s="2"/>
      <c r="CK26" s="11">
        <v>8100</v>
      </c>
      <c r="CL26" s="81" t="s">
        <v>42</v>
      </c>
      <c r="CM26" s="38"/>
      <c r="CN26" s="37"/>
      <c r="CO26" s="36"/>
      <c r="CP26" s="2"/>
      <c r="CQ26" s="37"/>
      <c r="CR26" s="37"/>
      <c r="CS26" s="36"/>
      <c r="CT26" s="2"/>
      <c r="CV26" s="11">
        <v>8100</v>
      </c>
      <c r="CW26" s="81" t="s">
        <v>42</v>
      </c>
      <c r="CX26" s="38"/>
      <c r="CY26" s="37"/>
      <c r="CZ26" s="36"/>
      <c r="DA26" s="2"/>
      <c r="DB26" s="37"/>
      <c r="DC26" s="37"/>
      <c r="DD26" s="36"/>
      <c r="DE26" s="2"/>
      <c r="DG26" s="11">
        <v>8100</v>
      </c>
      <c r="DH26" s="81" t="s">
        <v>42</v>
      </c>
      <c r="DI26" s="38"/>
      <c r="DJ26" s="37"/>
      <c r="DK26" s="36"/>
      <c r="DL26" s="2"/>
      <c r="DM26" s="37"/>
      <c r="DN26" s="37"/>
      <c r="DO26" s="36"/>
      <c r="DP26" s="2"/>
      <c r="DR26" s="11">
        <v>8100</v>
      </c>
      <c r="DS26" s="81" t="s">
        <v>42</v>
      </c>
      <c r="DT26" s="38"/>
      <c r="DU26" s="37"/>
      <c r="DV26" s="36"/>
      <c r="DW26" s="2"/>
      <c r="DX26" s="37"/>
      <c r="DY26" s="37"/>
      <c r="DZ26" s="36"/>
      <c r="EA26" s="2"/>
      <c r="EC26" s="11">
        <v>8100</v>
      </c>
      <c r="ED26" s="81" t="s">
        <v>42</v>
      </c>
      <c r="EE26" s="38"/>
      <c r="EF26" s="37"/>
      <c r="EG26" s="36"/>
      <c r="EH26" s="2"/>
      <c r="EI26" s="37"/>
      <c r="EJ26" s="37"/>
      <c r="EK26" s="36"/>
      <c r="EL26" s="2"/>
      <c r="EN26" s="11">
        <v>8100</v>
      </c>
      <c r="EO26" s="81" t="s">
        <v>42</v>
      </c>
      <c r="EP26" s="38"/>
      <c r="EQ26" s="37"/>
      <c r="ER26" s="36"/>
      <c r="ES26" s="2"/>
      <c r="ET26" s="37"/>
      <c r="EU26" s="37"/>
      <c r="EV26" s="36"/>
      <c r="EW26" s="2"/>
      <c r="EY26" s="11">
        <v>8100</v>
      </c>
      <c r="EZ26" s="81" t="s">
        <v>42</v>
      </c>
      <c r="FA26" s="38"/>
      <c r="FB26" s="37"/>
      <c r="FC26" s="36"/>
      <c r="FD26" s="2"/>
      <c r="FE26" s="37"/>
      <c r="FF26" s="37"/>
      <c r="FG26" s="36"/>
      <c r="FH26" s="2"/>
      <c r="FJ26" t="b">
        <f>FE26=Y26</f>
        <v>1</v>
      </c>
    </row>
    <row r="27" spans="1:166" x14ac:dyDescent="0.25">
      <c r="A27" s="78">
        <v>8111</v>
      </c>
      <c r="B27" s="67" t="s">
        <v>41</v>
      </c>
      <c r="C27" s="56"/>
      <c r="D27" s="76">
        <v>200</v>
      </c>
      <c r="E27" s="75"/>
      <c r="F27" s="75"/>
      <c r="G27" s="75">
        <f>D27+F27</f>
        <v>200</v>
      </c>
      <c r="H27" s="56"/>
      <c r="I27" s="74"/>
      <c r="J27" s="78">
        <v>8111</v>
      </c>
      <c r="K27" s="67" t="s">
        <v>41</v>
      </c>
      <c r="L27" s="73">
        <v>4</v>
      </c>
      <c r="M27" s="50">
        <f>ROUND(G27/L27,2)</f>
        <v>50</v>
      </c>
      <c r="N27" s="70">
        <v>0</v>
      </c>
      <c r="O27" s="70">
        <v>0</v>
      </c>
      <c r="P27" s="70">
        <f>M27</f>
        <v>50</v>
      </c>
      <c r="Q27" s="70">
        <v>0</v>
      </c>
      <c r="R27" s="70">
        <v>0</v>
      </c>
      <c r="S27" s="70">
        <f>P27</f>
        <v>50</v>
      </c>
      <c r="T27" s="70">
        <v>0</v>
      </c>
      <c r="U27" s="70">
        <v>0</v>
      </c>
      <c r="V27" s="70">
        <f>S27</f>
        <v>50</v>
      </c>
      <c r="W27" s="70">
        <v>0</v>
      </c>
      <c r="X27" s="69">
        <v>0</v>
      </c>
      <c r="Y27" s="50">
        <f>SUM(M27:W27)</f>
        <v>200</v>
      </c>
      <c r="Z27" s="49">
        <f>G27-Y27</f>
        <v>0</v>
      </c>
      <c r="AA27" s="72"/>
      <c r="AB27" s="78">
        <v>8111</v>
      </c>
      <c r="AC27" s="67" t="s">
        <v>41</v>
      </c>
      <c r="AD27" s="71">
        <f>SUM(M27:O27)</f>
        <v>50</v>
      </c>
      <c r="AE27" s="70">
        <f>SUM(P27:R27)</f>
        <v>50</v>
      </c>
      <c r="AF27" s="70">
        <f>SUM(S27:U27)</f>
        <v>50</v>
      </c>
      <c r="AG27" s="69">
        <f>SUM(V27:X27)</f>
        <v>50</v>
      </c>
      <c r="AH27" s="51">
        <f>SUM(AD27:AG27)</f>
        <v>200</v>
      </c>
      <c r="AI27" s="12">
        <f>G27-AH27</f>
        <v>0</v>
      </c>
      <c r="AK27">
        <v>27</v>
      </c>
      <c r="AL27" s="78">
        <v>8111</v>
      </c>
      <c r="AM27" s="67" t="s">
        <v>41</v>
      </c>
      <c r="AN27" s="50">
        <f ca="1">INDIRECT(AN$1&amp;$AK27)</f>
        <v>50</v>
      </c>
      <c r="AO27" s="49">
        <v>100</v>
      </c>
      <c r="AP27" s="48">
        <f ca="1">-AO27+AN27</f>
        <v>-50</v>
      </c>
      <c r="AQ27" s="47">
        <f ca="1">IF(AN27=0,IF(OR(AP27&gt;0,AP27&lt;0),1,""),AP27/AN27)</f>
        <v>-1</v>
      </c>
      <c r="AS27" s="78">
        <v>8111</v>
      </c>
      <c r="AT27" s="67" t="s">
        <v>41</v>
      </c>
      <c r="AU27" s="49">
        <f ca="1">INDIRECT(AU$1&amp;$AK27)</f>
        <v>0</v>
      </c>
      <c r="AV27" s="49">
        <v>0</v>
      </c>
      <c r="AW27" s="48">
        <f ca="1">-AV27+AU27</f>
        <v>0</v>
      </c>
      <c r="AX27" s="47" t="str">
        <f ca="1">IF(AU27=0,IF(OR(AW27&gt;0,AW27&lt;0),1,""),AW27/AU27)</f>
        <v/>
      </c>
      <c r="AY27" s="49">
        <f ca="1">AU27+AN27</f>
        <v>50</v>
      </c>
      <c r="AZ27" s="49">
        <f>AV27+AO27</f>
        <v>100</v>
      </c>
      <c r="BA27" s="48">
        <f ca="1">-AZ27+AY27</f>
        <v>-50</v>
      </c>
      <c r="BB27" s="47">
        <f ca="1">IF(AY27=0,IF(OR(BA27&gt;0,BA27&lt;0),1,""),BA27/AY27)</f>
        <v>-1</v>
      </c>
      <c r="BD27" s="78">
        <v>8111</v>
      </c>
      <c r="BE27" s="67" t="s">
        <v>41</v>
      </c>
      <c r="BF27" s="50">
        <f ca="1">INDIRECT(BF$1&amp;$AK27)</f>
        <v>0</v>
      </c>
      <c r="BG27" s="49">
        <v>25</v>
      </c>
      <c r="BH27" s="48">
        <f ca="1">-BG27+BF27</f>
        <v>-25</v>
      </c>
      <c r="BI27" s="47">
        <f ca="1">IF(BF27=0,IF(OR(BH27&gt;0,BH27&lt;0),1,""),BH27/BF27)</f>
        <v>1</v>
      </c>
      <c r="BJ27" s="49">
        <f ca="1">BF27+AY27</f>
        <v>50</v>
      </c>
      <c r="BK27" s="49">
        <f>BG27+AZ27</f>
        <v>125</v>
      </c>
      <c r="BL27" s="48">
        <f ca="1">-BK27+BJ27</f>
        <v>-75</v>
      </c>
      <c r="BM27" s="47">
        <f ca="1">IF(BJ27=0,IF(OR(BL27&gt;0,BL27&lt;0),1,""),BL27/BJ27)</f>
        <v>-1.5</v>
      </c>
      <c r="BO27" s="78">
        <v>8111</v>
      </c>
      <c r="BP27" s="67" t="s">
        <v>41</v>
      </c>
      <c r="BQ27" s="50">
        <f ca="1">INDIRECT(BQ$1&amp;$AK27)</f>
        <v>50</v>
      </c>
      <c r="BR27" s="49"/>
      <c r="BS27" s="48">
        <f ca="1">-BR27+BQ27</f>
        <v>50</v>
      </c>
      <c r="BT27" s="47">
        <f ca="1">IF(BQ27=0,IF(OR(BS27&gt;0,BS27&lt;0),1,""),BS27/BQ27)</f>
        <v>1</v>
      </c>
      <c r="BU27" s="49">
        <f ca="1">BQ27+BJ27</f>
        <v>100</v>
      </c>
      <c r="BV27" s="49">
        <f>BR27+BK27</f>
        <v>125</v>
      </c>
      <c r="BW27" s="48">
        <f ca="1">-BV27+BU27</f>
        <v>-25</v>
      </c>
      <c r="BX27" s="47">
        <f ca="1">IF(BU27=0,IF(OR(BW27&gt;0,BW27&lt;0),1,""),BW27/BU27)</f>
        <v>-0.25</v>
      </c>
      <c r="BZ27" s="78">
        <v>8111</v>
      </c>
      <c r="CA27" s="67" t="s">
        <v>41</v>
      </c>
      <c r="CB27" s="50">
        <f ca="1">INDIRECT(CB$1&amp;$AK27)</f>
        <v>0</v>
      </c>
      <c r="CC27" s="49"/>
      <c r="CD27" s="48">
        <f ca="1">-CC27+CB27</f>
        <v>0</v>
      </c>
      <c r="CE27" s="47" t="str">
        <f ca="1">IF(CB27=0,IF(OR(CD27&gt;0,CD27&lt;0),1,""),CD27/CB27)</f>
        <v/>
      </c>
      <c r="CF27" s="49">
        <f ca="1">CB27+BU27</f>
        <v>100</v>
      </c>
      <c r="CG27" s="49">
        <f>CC27+BV27</f>
        <v>125</v>
      </c>
      <c r="CH27" s="48">
        <f ca="1">-CG27+CF27</f>
        <v>-25</v>
      </c>
      <c r="CI27" s="47">
        <f ca="1">IF(CF27=0,IF(OR(CH27&gt;0,CH27&lt;0),1,""),CH27/CF27)</f>
        <v>-0.25</v>
      </c>
      <c r="CK27" s="78">
        <v>8111</v>
      </c>
      <c r="CL27" s="67" t="s">
        <v>41</v>
      </c>
      <c r="CM27" s="50">
        <f ca="1">INDIRECT(CM$1&amp;$AK27)</f>
        <v>0</v>
      </c>
      <c r="CN27" s="49"/>
      <c r="CO27" s="48">
        <f ca="1">-CN27+CM27</f>
        <v>0</v>
      </c>
      <c r="CP27" s="47" t="str">
        <f ca="1">IF(CM27=0,IF(OR(CO27&gt;0,CO27&lt;0),1,""),CO27/CM27)</f>
        <v/>
      </c>
      <c r="CQ27" s="49">
        <f ca="1">CM27+CF27</f>
        <v>100</v>
      </c>
      <c r="CR27" s="49">
        <f>CN27+CG27</f>
        <v>125</v>
      </c>
      <c r="CS27" s="48">
        <f ca="1">-CR27+CQ27</f>
        <v>-25</v>
      </c>
      <c r="CT27" s="47">
        <f ca="1">IF(CQ27=0,IF(OR(CS27&gt;0,CS27&lt;0),1,""),CS27/CQ27)</f>
        <v>-0.25</v>
      </c>
      <c r="CV27" s="78">
        <v>8111</v>
      </c>
      <c r="CW27" s="67" t="s">
        <v>41</v>
      </c>
      <c r="CX27" s="50">
        <f ca="1">INDIRECT(CX$1&amp;$AK27)</f>
        <v>50</v>
      </c>
      <c r="CY27" s="49"/>
      <c r="CZ27" s="48">
        <f ca="1">-CY27+CX27</f>
        <v>50</v>
      </c>
      <c r="DA27" s="47">
        <f ca="1">IF(CX27=0,IF(OR(CZ27&gt;0,CZ27&lt;0),1,""),CZ27/CX27)</f>
        <v>1</v>
      </c>
      <c r="DB27" s="49">
        <f ca="1">CX27+CQ27</f>
        <v>150</v>
      </c>
      <c r="DC27" s="49">
        <f>CY27+CR27</f>
        <v>125</v>
      </c>
      <c r="DD27" s="48">
        <f ca="1">-DC27+DB27</f>
        <v>25</v>
      </c>
      <c r="DE27" s="47">
        <f ca="1">IF(DB27=0,IF(OR(DD27&gt;0,DD27&lt;0),1,""),DD27/DB27)</f>
        <v>0.16666666666666666</v>
      </c>
      <c r="DG27" s="78">
        <v>8111</v>
      </c>
      <c r="DH27" s="67" t="s">
        <v>41</v>
      </c>
      <c r="DI27" s="50">
        <f ca="1">INDIRECT(DI$1&amp;$AK27)</f>
        <v>0</v>
      </c>
      <c r="DJ27" s="49"/>
      <c r="DK27" s="48">
        <f ca="1">-DJ27+DI27</f>
        <v>0</v>
      </c>
      <c r="DL27" s="47" t="str">
        <f ca="1">IF(DI27=0,IF(OR(DK27&gt;0,DK27&lt;0),1,""),DK27/DI27)</f>
        <v/>
      </c>
      <c r="DM27" s="49">
        <f ca="1">DI27+DB27</f>
        <v>150</v>
      </c>
      <c r="DN27" s="49">
        <f>DJ27+DC27</f>
        <v>125</v>
      </c>
      <c r="DO27" s="48">
        <f ca="1">-DN27+DM27</f>
        <v>25</v>
      </c>
      <c r="DP27" s="47">
        <f ca="1">IF(DM27=0,IF(OR(DO27&gt;0,DO27&lt;0),1,""),DO27/DM27)</f>
        <v>0.16666666666666666</v>
      </c>
      <c r="DR27" s="78">
        <v>8111</v>
      </c>
      <c r="DS27" s="67" t="s">
        <v>41</v>
      </c>
      <c r="DT27" s="50">
        <f ca="1">INDIRECT(DT$1&amp;$AK27)</f>
        <v>0</v>
      </c>
      <c r="DU27" s="49"/>
      <c r="DV27" s="48">
        <f ca="1">-DU27+DT27</f>
        <v>0</v>
      </c>
      <c r="DW27" s="47" t="str">
        <f ca="1">IF(DT27=0,IF(OR(DV27&gt;0,DV27&lt;0),1,""),DV27/DT27)</f>
        <v/>
      </c>
      <c r="DX27" s="49">
        <f ca="1">DT27+DM27</f>
        <v>150</v>
      </c>
      <c r="DY27" s="49">
        <f>DU27+DN27</f>
        <v>125</v>
      </c>
      <c r="DZ27" s="48">
        <f ca="1">-DY27+DX27</f>
        <v>25</v>
      </c>
      <c r="EA27" s="47">
        <f ca="1">IF(DX27=0,IF(OR(DZ27&gt;0,DZ27&lt;0),1,""),DZ27/DX27)</f>
        <v>0.16666666666666666</v>
      </c>
      <c r="EC27" s="78">
        <v>8111</v>
      </c>
      <c r="ED27" s="67" t="s">
        <v>41</v>
      </c>
      <c r="EE27" s="50">
        <f ca="1">INDIRECT(EE$1&amp;$AK27)</f>
        <v>50</v>
      </c>
      <c r="EF27" s="49"/>
      <c r="EG27" s="48">
        <f ca="1">-EF27+EE27</f>
        <v>50</v>
      </c>
      <c r="EH27" s="47">
        <f ca="1">IF(EE27=0,IF(OR(EG27&gt;0,EG27&lt;0),1,""),EG27/EE27)</f>
        <v>1</v>
      </c>
      <c r="EI27" s="49">
        <f ca="1">EE27+DX27</f>
        <v>200</v>
      </c>
      <c r="EJ27" s="49">
        <f>EF27+DY27</f>
        <v>125</v>
      </c>
      <c r="EK27" s="48">
        <f ca="1">-EJ27+EI27</f>
        <v>75</v>
      </c>
      <c r="EL27" s="47">
        <f ca="1">IF(EI27=0,IF(OR(EK27&gt;0,EK27&lt;0),1,""),EK27/EI27)</f>
        <v>0.375</v>
      </c>
      <c r="EN27" s="78">
        <v>8111</v>
      </c>
      <c r="EO27" s="67" t="s">
        <v>41</v>
      </c>
      <c r="EP27" s="50">
        <f ca="1">INDIRECT(EP$1&amp;$AK27)</f>
        <v>0</v>
      </c>
      <c r="EQ27" s="49"/>
      <c r="ER27" s="48">
        <f ca="1">-EQ27+EP27</f>
        <v>0</v>
      </c>
      <c r="ES27" s="47" t="str">
        <f ca="1">IF(EP27=0,IF(OR(ER27&gt;0,ER27&lt;0),1,""),ER27/EP27)</f>
        <v/>
      </c>
      <c r="ET27" s="49">
        <f ca="1">EP27+EI27</f>
        <v>200</v>
      </c>
      <c r="EU27" s="49">
        <f>EQ27+EJ27</f>
        <v>125</v>
      </c>
      <c r="EV27" s="48">
        <f ca="1">-EU27+ET27</f>
        <v>75</v>
      </c>
      <c r="EW27" s="47">
        <f ca="1">IF(ET27=0,IF(OR(EV27&gt;0,EV27&lt;0),1,""),EV27/ET27)</f>
        <v>0.375</v>
      </c>
      <c r="EY27" s="78">
        <v>8111</v>
      </c>
      <c r="EZ27" s="67" t="s">
        <v>41</v>
      </c>
      <c r="FA27" s="50">
        <f ca="1">INDIRECT(FA$1&amp;$AK27)</f>
        <v>0</v>
      </c>
      <c r="FB27" s="49"/>
      <c r="FC27" s="48">
        <f ca="1">-FB27+FA27</f>
        <v>0</v>
      </c>
      <c r="FD27" s="47" t="str">
        <f ca="1">IF(FA27=0,IF(OR(FC27&gt;0,FC27&lt;0),1,""),FC27/FA27)</f>
        <v/>
      </c>
      <c r="FE27" s="49">
        <f ca="1">FA27+ET27</f>
        <v>200</v>
      </c>
      <c r="FF27" s="49">
        <f>FB27+EU27</f>
        <v>125</v>
      </c>
      <c r="FG27" s="48">
        <f ca="1">-FF27+FE27</f>
        <v>75</v>
      </c>
      <c r="FH27" s="47">
        <f ca="1">IF(FE27=0,IF(OR(FG27&gt;0,FG27&lt;0),1,""),FG27/FE27)</f>
        <v>0.375</v>
      </c>
      <c r="FJ27" t="b">
        <f ca="1">FE27=Y27</f>
        <v>1</v>
      </c>
    </row>
    <row r="28" spans="1:166" x14ac:dyDescent="0.25">
      <c r="A28" s="78">
        <v>8112</v>
      </c>
      <c r="B28" s="67" t="s">
        <v>40</v>
      </c>
      <c r="C28" s="56"/>
      <c r="D28" s="76">
        <v>5000</v>
      </c>
      <c r="E28" s="75"/>
      <c r="F28" s="75"/>
      <c r="G28" s="75">
        <f>D28+F28</f>
        <v>5000</v>
      </c>
      <c r="H28" s="56"/>
      <c r="I28" s="74"/>
      <c r="J28" s="78">
        <v>8112</v>
      </c>
      <c r="K28" s="67" t="s">
        <v>40</v>
      </c>
      <c r="L28" s="73"/>
      <c r="M28" s="50">
        <v>0</v>
      </c>
      <c r="N28" s="70">
        <f>G28</f>
        <v>5000</v>
      </c>
      <c r="O28" s="70">
        <v>0</v>
      </c>
      <c r="P28" s="70">
        <v>0</v>
      </c>
      <c r="Q28" s="70">
        <v>0</v>
      </c>
      <c r="R28" s="70">
        <v>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69">
        <v>0</v>
      </c>
      <c r="Y28" s="50">
        <f>SUM(M28:X28)</f>
        <v>5000</v>
      </c>
      <c r="Z28" s="49">
        <f>G28-Y28</f>
        <v>0</v>
      </c>
      <c r="AA28" s="72"/>
      <c r="AB28" s="78">
        <v>8112</v>
      </c>
      <c r="AC28" s="67" t="s">
        <v>40</v>
      </c>
      <c r="AD28" s="71">
        <f>SUM(M28:O28)</f>
        <v>5000</v>
      </c>
      <c r="AE28" s="70">
        <f>SUM(P28:R28)</f>
        <v>0</v>
      </c>
      <c r="AF28" s="70">
        <f>SUM(S28:U28)</f>
        <v>0</v>
      </c>
      <c r="AG28" s="69">
        <f>SUM(V28:X28)</f>
        <v>0</v>
      </c>
      <c r="AH28" s="51">
        <f>SUM(AD28:AG28)</f>
        <v>5000</v>
      </c>
      <c r="AI28" s="12">
        <f>G28-AH28</f>
        <v>0</v>
      </c>
      <c r="AK28">
        <v>28</v>
      </c>
      <c r="AL28" s="78">
        <v>8112</v>
      </c>
      <c r="AM28" s="67" t="s">
        <v>40</v>
      </c>
      <c r="AN28" s="50">
        <f ca="1">INDIRECT(AN$1&amp;$AK28)</f>
        <v>0</v>
      </c>
      <c r="AO28" s="49">
        <v>0</v>
      </c>
      <c r="AP28" s="48">
        <f ca="1">-AO28+AN28</f>
        <v>0</v>
      </c>
      <c r="AQ28" s="47" t="str">
        <f ca="1">IF(AN28=0,IF(OR(AP28&gt;0,AP28&lt;0),1,""),AP28/AN28)</f>
        <v/>
      </c>
      <c r="AS28" s="78">
        <v>8112</v>
      </c>
      <c r="AT28" s="67" t="s">
        <v>40</v>
      </c>
      <c r="AU28" s="49">
        <f ca="1">INDIRECT(AU$1&amp;$AK28)</f>
        <v>5000</v>
      </c>
      <c r="AV28" s="49">
        <v>2250</v>
      </c>
      <c r="AW28" s="48">
        <f ca="1">-AV28+AU28</f>
        <v>2750</v>
      </c>
      <c r="AX28" s="47">
        <f ca="1">IF(AU28=0,IF(OR(AW28&gt;0,AW28&lt;0),1,""),AW28/AU28)</f>
        <v>0.55000000000000004</v>
      </c>
      <c r="AY28" s="49">
        <f ca="1">AU28+AN28</f>
        <v>5000</v>
      </c>
      <c r="AZ28" s="49">
        <f>AV28+AO28</f>
        <v>2250</v>
      </c>
      <c r="BA28" s="48">
        <f ca="1">-AZ28+AY28</f>
        <v>2750</v>
      </c>
      <c r="BB28" s="47">
        <f ca="1">IF(AY28=0,IF(OR(BA28&gt;0,BA28&lt;0),1,""),BA28/AY28)</f>
        <v>0.55000000000000004</v>
      </c>
      <c r="BD28" s="78">
        <v>8112</v>
      </c>
      <c r="BE28" s="67" t="s">
        <v>40</v>
      </c>
      <c r="BF28" s="50">
        <f ca="1">INDIRECT(BF$1&amp;$AK28)</f>
        <v>0</v>
      </c>
      <c r="BG28" s="49">
        <v>2000</v>
      </c>
      <c r="BH28" s="48">
        <f ca="1">-BG28+BF28</f>
        <v>-2000</v>
      </c>
      <c r="BI28" s="47">
        <f ca="1">IF(BF28=0,IF(OR(BH28&gt;0,BH28&lt;0),1,""),BH28/BF28)</f>
        <v>1</v>
      </c>
      <c r="BJ28" s="49">
        <f ca="1">BF28+AY28</f>
        <v>5000</v>
      </c>
      <c r="BK28" s="49">
        <f>BG28+AZ28</f>
        <v>4250</v>
      </c>
      <c r="BL28" s="48">
        <f ca="1">-BK28+BJ28</f>
        <v>750</v>
      </c>
      <c r="BM28" s="47">
        <f ca="1">IF(BJ28=0,IF(OR(BL28&gt;0,BL28&lt;0),1,""),BL28/BJ28)</f>
        <v>0.15</v>
      </c>
      <c r="BO28" s="78">
        <v>8112</v>
      </c>
      <c r="BP28" s="67" t="s">
        <v>40</v>
      </c>
      <c r="BQ28" s="50">
        <f ca="1">INDIRECT(BQ$1&amp;$AK28)</f>
        <v>0</v>
      </c>
      <c r="BR28" s="49"/>
      <c r="BS28" s="48">
        <f ca="1">-BR28+BQ28</f>
        <v>0</v>
      </c>
      <c r="BT28" s="47" t="str">
        <f ca="1">IF(BQ28=0,IF(OR(BS28&gt;0,BS28&lt;0),1,""),BS28/BQ28)</f>
        <v/>
      </c>
      <c r="BU28" s="49">
        <f ca="1">BQ28+BJ28</f>
        <v>5000</v>
      </c>
      <c r="BV28" s="49">
        <f>BR28+BK28</f>
        <v>4250</v>
      </c>
      <c r="BW28" s="48">
        <f ca="1">-BV28+BU28</f>
        <v>750</v>
      </c>
      <c r="BX28" s="47">
        <f ca="1">IF(BU28=0,IF(OR(BW28&gt;0,BW28&lt;0),1,""),BW28/BU28)</f>
        <v>0.15</v>
      </c>
      <c r="BZ28" s="78">
        <v>8112</v>
      </c>
      <c r="CA28" s="67" t="s">
        <v>40</v>
      </c>
      <c r="CB28" s="50">
        <f ca="1">INDIRECT(CB$1&amp;$AK28)</f>
        <v>0</v>
      </c>
      <c r="CC28" s="49"/>
      <c r="CD28" s="48">
        <f ca="1">-CC28+CB28</f>
        <v>0</v>
      </c>
      <c r="CE28" s="47" t="str">
        <f ca="1">IF(CB28=0,IF(OR(CD28&gt;0,CD28&lt;0),1,""),CD28/CB28)</f>
        <v/>
      </c>
      <c r="CF28" s="49">
        <f ca="1">CB28+BU28</f>
        <v>5000</v>
      </c>
      <c r="CG28" s="49">
        <f>CC28+BV28</f>
        <v>4250</v>
      </c>
      <c r="CH28" s="48">
        <f ca="1">-CG28+CF28</f>
        <v>750</v>
      </c>
      <c r="CI28" s="47">
        <f ca="1">IF(CF28=0,IF(OR(CH28&gt;0,CH28&lt;0),1,""),CH28/CF28)</f>
        <v>0.15</v>
      </c>
      <c r="CK28" s="78">
        <v>8112</v>
      </c>
      <c r="CL28" s="67" t="s">
        <v>40</v>
      </c>
      <c r="CM28" s="50">
        <f ca="1">INDIRECT(CM$1&amp;$AK28)</f>
        <v>0</v>
      </c>
      <c r="CN28" s="49"/>
      <c r="CO28" s="48">
        <f ca="1">-CN28+CM28</f>
        <v>0</v>
      </c>
      <c r="CP28" s="47" t="str">
        <f ca="1">IF(CM28=0,IF(OR(CO28&gt;0,CO28&lt;0),1,""),CO28/CM28)</f>
        <v/>
      </c>
      <c r="CQ28" s="49">
        <f ca="1">CM28+CF28</f>
        <v>5000</v>
      </c>
      <c r="CR28" s="49">
        <f>CN28+CG28</f>
        <v>4250</v>
      </c>
      <c r="CS28" s="48">
        <f ca="1">-CR28+CQ28</f>
        <v>750</v>
      </c>
      <c r="CT28" s="47">
        <f ca="1">IF(CQ28=0,IF(OR(CS28&gt;0,CS28&lt;0),1,""),CS28/CQ28)</f>
        <v>0.15</v>
      </c>
      <c r="CV28" s="78">
        <v>8112</v>
      </c>
      <c r="CW28" s="67" t="s">
        <v>40</v>
      </c>
      <c r="CX28" s="50">
        <f ca="1">INDIRECT(CX$1&amp;$AK28)</f>
        <v>0</v>
      </c>
      <c r="CY28" s="49"/>
      <c r="CZ28" s="48">
        <f ca="1">-CY28+CX28</f>
        <v>0</v>
      </c>
      <c r="DA28" s="47" t="str">
        <f ca="1">IF(CX28=0,IF(OR(CZ28&gt;0,CZ28&lt;0),1,""),CZ28/CX28)</f>
        <v/>
      </c>
      <c r="DB28" s="49">
        <f ca="1">CX28+CQ28</f>
        <v>5000</v>
      </c>
      <c r="DC28" s="49">
        <f>CY28+CR28</f>
        <v>4250</v>
      </c>
      <c r="DD28" s="48">
        <f ca="1">-DC28+DB28</f>
        <v>750</v>
      </c>
      <c r="DE28" s="47">
        <f ca="1">IF(DB28=0,IF(OR(DD28&gt;0,DD28&lt;0),1,""),DD28/DB28)</f>
        <v>0.15</v>
      </c>
      <c r="DG28" s="78">
        <v>8112</v>
      </c>
      <c r="DH28" s="67" t="s">
        <v>40</v>
      </c>
      <c r="DI28" s="50">
        <f ca="1">INDIRECT(DI$1&amp;$AK28)</f>
        <v>0</v>
      </c>
      <c r="DJ28" s="49"/>
      <c r="DK28" s="48">
        <f ca="1">-DJ28+DI28</f>
        <v>0</v>
      </c>
      <c r="DL28" s="47" t="str">
        <f ca="1">IF(DI28=0,IF(OR(DK28&gt;0,DK28&lt;0),1,""),DK28/DI28)</f>
        <v/>
      </c>
      <c r="DM28" s="49">
        <f ca="1">DI28+DB28</f>
        <v>5000</v>
      </c>
      <c r="DN28" s="49">
        <f>DJ28+DC28</f>
        <v>4250</v>
      </c>
      <c r="DO28" s="48">
        <f ca="1">-DN28+DM28</f>
        <v>750</v>
      </c>
      <c r="DP28" s="47">
        <f ca="1">IF(DM28=0,IF(OR(DO28&gt;0,DO28&lt;0),1,""),DO28/DM28)</f>
        <v>0.15</v>
      </c>
      <c r="DR28" s="78">
        <v>8112</v>
      </c>
      <c r="DS28" s="67" t="s">
        <v>40</v>
      </c>
      <c r="DT28" s="50">
        <f ca="1">INDIRECT(DT$1&amp;$AK28)</f>
        <v>0</v>
      </c>
      <c r="DU28" s="49"/>
      <c r="DV28" s="48">
        <f ca="1">-DU28+DT28</f>
        <v>0</v>
      </c>
      <c r="DW28" s="47" t="str">
        <f ca="1">IF(DT28=0,IF(OR(DV28&gt;0,DV28&lt;0),1,""),DV28/DT28)</f>
        <v/>
      </c>
      <c r="DX28" s="49">
        <f ca="1">DT28+DM28</f>
        <v>5000</v>
      </c>
      <c r="DY28" s="49">
        <f>DU28+DN28</f>
        <v>4250</v>
      </c>
      <c r="DZ28" s="48">
        <f ca="1">-DY28+DX28</f>
        <v>750</v>
      </c>
      <c r="EA28" s="47">
        <f ca="1">IF(DX28=0,IF(OR(DZ28&gt;0,DZ28&lt;0),1,""),DZ28/DX28)</f>
        <v>0.15</v>
      </c>
      <c r="EC28" s="78">
        <v>8112</v>
      </c>
      <c r="ED28" s="67" t="s">
        <v>40</v>
      </c>
      <c r="EE28" s="50">
        <f ca="1">INDIRECT(EE$1&amp;$AK28)</f>
        <v>0</v>
      </c>
      <c r="EF28" s="49"/>
      <c r="EG28" s="48">
        <f ca="1">-EF28+EE28</f>
        <v>0</v>
      </c>
      <c r="EH28" s="47" t="str">
        <f ca="1">IF(EE28=0,IF(OR(EG28&gt;0,EG28&lt;0),1,""),EG28/EE28)</f>
        <v/>
      </c>
      <c r="EI28" s="49">
        <f ca="1">EE28+DX28</f>
        <v>5000</v>
      </c>
      <c r="EJ28" s="49">
        <f>EF28+DY28</f>
        <v>4250</v>
      </c>
      <c r="EK28" s="48">
        <f ca="1">-EJ28+EI28</f>
        <v>750</v>
      </c>
      <c r="EL28" s="47">
        <f ca="1">IF(EI28=0,IF(OR(EK28&gt;0,EK28&lt;0),1,""),EK28/EI28)</f>
        <v>0.15</v>
      </c>
      <c r="EN28" s="78">
        <v>8112</v>
      </c>
      <c r="EO28" s="67" t="s">
        <v>40</v>
      </c>
      <c r="EP28" s="50">
        <f ca="1">INDIRECT(EP$1&amp;$AK28)</f>
        <v>0</v>
      </c>
      <c r="EQ28" s="49"/>
      <c r="ER28" s="48">
        <f ca="1">-EQ28+EP28</f>
        <v>0</v>
      </c>
      <c r="ES28" s="47" t="str">
        <f ca="1">IF(EP28=0,IF(OR(ER28&gt;0,ER28&lt;0),1,""),ER28/EP28)</f>
        <v/>
      </c>
      <c r="ET28" s="49">
        <f ca="1">EP28+EI28</f>
        <v>5000</v>
      </c>
      <c r="EU28" s="49">
        <f>EQ28+EJ28</f>
        <v>4250</v>
      </c>
      <c r="EV28" s="48">
        <f ca="1">-EU28+ET28</f>
        <v>750</v>
      </c>
      <c r="EW28" s="47">
        <f ca="1">IF(ET28=0,IF(OR(EV28&gt;0,EV28&lt;0),1,""),EV28/ET28)</f>
        <v>0.15</v>
      </c>
      <c r="EY28" s="78">
        <v>8112</v>
      </c>
      <c r="EZ28" s="67" t="s">
        <v>40</v>
      </c>
      <c r="FA28" s="50">
        <f ca="1">INDIRECT(FA$1&amp;$AK28)</f>
        <v>0</v>
      </c>
      <c r="FB28" s="49"/>
      <c r="FC28" s="48">
        <f ca="1">-FB28+FA28</f>
        <v>0</v>
      </c>
      <c r="FD28" s="47" t="str">
        <f ca="1">IF(FA28=0,IF(OR(FC28&gt;0,FC28&lt;0),1,""),FC28/FA28)</f>
        <v/>
      </c>
      <c r="FE28" s="49">
        <f ca="1">FA28+ET28</f>
        <v>5000</v>
      </c>
      <c r="FF28" s="49">
        <f>FB28+EU28</f>
        <v>4250</v>
      </c>
      <c r="FG28" s="48">
        <f ca="1">-FF28+FE28</f>
        <v>750</v>
      </c>
      <c r="FH28" s="47">
        <f ca="1">IF(FE28=0,IF(OR(FG28&gt;0,FG28&lt;0),1,""),FG28/FE28)</f>
        <v>0.15</v>
      </c>
      <c r="FJ28" t="b">
        <f ca="1">FE28=Y28</f>
        <v>1</v>
      </c>
    </row>
    <row r="29" spans="1:166" ht="15.75" thickBot="1" x14ac:dyDescent="0.3">
      <c r="A29" s="78">
        <v>8131</v>
      </c>
      <c r="B29" s="67" t="s">
        <v>39</v>
      </c>
      <c r="C29" s="56"/>
      <c r="D29" s="76">
        <v>4800</v>
      </c>
      <c r="E29" s="75"/>
      <c r="F29" s="75"/>
      <c r="G29" s="75">
        <f>D29+F29</f>
        <v>4800</v>
      </c>
      <c r="H29" s="56"/>
      <c r="I29" s="74"/>
      <c r="J29" s="78">
        <v>8131</v>
      </c>
      <c r="K29" s="67" t="s">
        <v>39</v>
      </c>
      <c r="L29" s="73">
        <v>12</v>
      </c>
      <c r="M29" s="50">
        <f>ROUND(G29/L29,2)</f>
        <v>400</v>
      </c>
      <c r="N29" s="70">
        <f>M29</f>
        <v>400</v>
      </c>
      <c r="O29" s="70">
        <f>N29</f>
        <v>400</v>
      </c>
      <c r="P29" s="70">
        <f>O29</f>
        <v>400</v>
      </c>
      <c r="Q29" s="70">
        <f>P29</f>
        <v>400</v>
      </c>
      <c r="R29" s="70">
        <f>Q29</f>
        <v>400</v>
      </c>
      <c r="S29" s="70">
        <f>R29</f>
        <v>400</v>
      </c>
      <c r="T29" s="70">
        <f>S29</f>
        <v>400</v>
      </c>
      <c r="U29" s="70">
        <f>T29</f>
        <v>400</v>
      </c>
      <c r="V29" s="70">
        <f>U29</f>
        <v>400</v>
      </c>
      <c r="W29" s="70">
        <f>V29</f>
        <v>400</v>
      </c>
      <c r="X29" s="69">
        <f>G29-SUM(M29:W29)</f>
        <v>400</v>
      </c>
      <c r="Y29" s="50">
        <f>SUM(M29:X29)</f>
        <v>4800</v>
      </c>
      <c r="Z29" s="49">
        <f>G29-Y29</f>
        <v>0</v>
      </c>
      <c r="AA29" s="72"/>
      <c r="AB29" s="78">
        <v>8131</v>
      </c>
      <c r="AC29" s="67" t="s">
        <v>39</v>
      </c>
      <c r="AD29" s="71">
        <f>SUM(M29:O29)</f>
        <v>1200</v>
      </c>
      <c r="AE29" s="70">
        <f>SUM(P29:R29)</f>
        <v>1200</v>
      </c>
      <c r="AF29" s="70">
        <f>SUM(S29:U29)</f>
        <v>1200</v>
      </c>
      <c r="AG29" s="69">
        <f>SUM(V29:X29)</f>
        <v>1200</v>
      </c>
      <c r="AH29" s="51">
        <f>SUM(AD29:AG29)</f>
        <v>4800</v>
      </c>
      <c r="AI29" s="12">
        <f>G29-AH29</f>
        <v>0</v>
      </c>
      <c r="AK29">
        <v>29</v>
      </c>
      <c r="AL29" s="78">
        <v>8131</v>
      </c>
      <c r="AM29" s="67" t="s">
        <v>39</v>
      </c>
      <c r="AN29" s="50">
        <f ca="1">INDIRECT(AN$1&amp;$AK29)</f>
        <v>400</v>
      </c>
      <c r="AO29" s="49">
        <v>395</v>
      </c>
      <c r="AP29" s="48">
        <f ca="1">-AO29+AN29</f>
        <v>5</v>
      </c>
      <c r="AQ29" s="47">
        <f ca="1">IF(AN29=0,IF(OR(AP29&gt;0,AP29&lt;0),1,""),AP29/AN29)</f>
        <v>1.2500000000000001E-2</v>
      </c>
      <c r="AS29" s="78">
        <v>8131</v>
      </c>
      <c r="AT29" s="67" t="s">
        <v>39</v>
      </c>
      <c r="AU29" s="49">
        <f ca="1">INDIRECT(AU$1&amp;$AK29)</f>
        <v>400</v>
      </c>
      <c r="AV29" s="49">
        <v>400</v>
      </c>
      <c r="AW29" s="48">
        <f ca="1">-AV29+AU29</f>
        <v>0</v>
      </c>
      <c r="AX29" s="47">
        <f ca="1">IF(AU29=0,IF(OR(AW29&gt;0,AW29&lt;0),1,""),AW29/AU29)</f>
        <v>0</v>
      </c>
      <c r="AY29" s="49">
        <f ca="1">AU29+AN29</f>
        <v>800</v>
      </c>
      <c r="AZ29" s="49">
        <f>AV29+AO29</f>
        <v>795</v>
      </c>
      <c r="BA29" s="48">
        <f ca="1">-AZ29+AY29</f>
        <v>5</v>
      </c>
      <c r="BB29" s="47">
        <f ca="1">IF(AY29=0,IF(OR(BA29&gt;0,BA29&lt;0),1,""),BA29/AY29)</f>
        <v>6.2500000000000003E-3</v>
      </c>
      <c r="BD29" s="78">
        <v>8131</v>
      </c>
      <c r="BE29" s="67" t="s">
        <v>39</v>
      </c>
      <c r="BF29" s="50">
        <f ca="1">INDIRECT(BF$1&amp;$AK29)</f>
        <v>400</v>
      </c>
      <c r="BG29" s="49">
        <v>390</v>
      </c>
      <c r="BH29" s="48">
        <f ca="1">-BG29+BF29</f>
        <v>10</v>
      </c>
      <c r="BI29" s="47">
        <f ca="1">IF(BF29=0,IF(OR(BH29&gt;0,BH29&lt;0),1,""),BH29/BF29)</f>
        <v>2.5000000000000001E-2</v>
      </c>
      <c r="BJ29" s="49">
        <f ca="1">BF29+AY29</f>
        <v>1200</v>
      </c>
      <c r="BK29" s="49">
        <f>BG29+AZ29</f>
        <v>1185</v>
      </c>
      <c r="BL29" s="48">
        <f ca="1">-BK29+BJ29</f>
        <v>15</v>
      </c>
      <c r="BM29" s="47">
        <f ca="1">IF(BJ29=0,IF(OR(BL29&gt;0,BL29&lt;0),1,""),BL29/BJ29)</f>
        <v>1.2500000000000001E-2</v>
      </c>
      <c r="BO29" s="78">
        <v>8131</v>
      </c>
      <c r="BP29" s="67" t="s">
        <v>39</v>
      </c>
      <c r="BQ29" s="50">
        <f ca="1">INDIRECT(BQ$1&amp;$AK29)</f>
        <v>400</v>
      </c>
      <c r="BR29" s="49"/>
      <c r="BS29" s="48">
        <f ca="1">-BR29+BQ29</f>
        <v>400</v>
      </c>
      <c r="BT29" s="47">
        <f ca="1">IF(BQ29=0,IF(OR(BS29&gt;0,BS29&lt;0),1,""),BS29/BQ29)</f>
        <v>1</v>
      </c>
      <c r="BU29" s="49">
        <f ca="1">BQ29+BJ29</f>
        <v>1600</v>
      </c>
      <c r="BV29" s="49">
        <f>BR29+BK29</f>
        <v>1185</v>
      </c>
      <c r="BW29" s="48">
        <f ca="1">-BV29+BU29</f>
        <v>415</v>
      </c>
      <c r="BX29" s="47">
        <f ca="1">IF(BU29=0,IF(OR(BW29&gt;0,BW29&lt;0),1,""),BW29/BU29)</f>
        <v>0.25937500000000002</v>
      </c>
      <c r="BZ29" s="78">
        <v>8131</v>
      </c>
      <c r="CA29" s="67" t="s">
        <v>39</v>
      </c>
      <c r="CB29" s="50">
        <f ca="1">INDIRECT(CB$1&amp;$AK29)</f>
        <v>400</v>
      </c>
      <c r="CC29" s="49"/>
      <c r="CD29" s="48">
        <f ca="1">-CC29+CB29</f>
        <v>400</v>
      </c>
      <c r="CE29" s="47">
        <f ca="1">IF(CB29=0,IF(OR(CD29&gt;0,CD29&lt;0),1,""),CD29/CB29)</f>
        <v>1</v>
      </c>
      <c r="CF29" s="49">
        <f ca="1">CB29+BU29</f>
        <v>2000</v>
      </c>
      <c r="CG29" s="49">
        <f>CC29+BV29</f>
        <v>1185</v>
      </c>
      <c r="CH29" s="48">
        <f ca="1">-CG29+CF29</f>
        <v>815</v>
      </c>
      <c r="CI29" s="47">
        <f ca="1">IF(CF29=0,IF(OR(CH29&gt;0,CH29&lt;0),1,""),CH29/CF29)</f>
        <v>0.40749999999999997</v>
      </c>
      <c r="CK29" s="78">
        <v>8131</v>
      </c>
      <c r="CL29" s="67" t="s">
        <v>39</v>
      </c>
      <c r="CM29" s="50">
        <f ca="1">INDIRECT(CM$1&amp;$AK29)</f>
        <v>400</v>
      </c>
      <c r="CN29" s="49"/>
      <c r="CO29" s="48">
        <f ca="1">-CN29+CM29</f>
        <v>400</v>
      </c>
      <c r="CP29" s="47">
        <f ca="1">IF(CM29=0,IF(OR(CO29&gt;0,CO29&lt;0),1,""),CO29/CM29)</f>
        <v>1</v>
      </c>
      <c r="CQ29" s="49">
        <f ca="1">CM29+CF29</f>
        <v>2400</v>
      </c>
      <c r="CR29" s="49">
        <f>CN29+CG29</f>
        <v>1185</v>
      </c>
      <c r="CS29" s="48">
        <f ca="1">-CR29+CQ29</f>
        <v>1215</v>
      </c>
      <c r="CT29" s="47">
        <f ca="1">IF(CQ29=0,IF(OR(CS29&gt;0,CS29&lt;0),1,""),CS29/CQ29)</f>
        <v>0.50624999999999998</v>
      </c>
      <c r="CV29" s="78">
        <v>8131</v>
      </c>
      <c r="CW29" s="67" t="s">
        <v>39</v>
      </c>
      <c r="CX29" s="50">
        <f ca="1">INDIRECT(CX$1&amp;$AK29)</f>
        <v>400</v>
      </c>
      <c r="CY29" s="49"/>
      <c r="CZ29" s="48">
        <f ca="1">-CY29+CX29</f>
        <v>400</v>
      </c>
      <c r="DA29" s="47">
        <f ca="1">IF(CX29=0,IF(OR(CZ29&gt;0,CZ29&lt;0),1,""),CZ29/CX29)</f>
        <v>1</v>
      </c>
      <c r="DB29" s="49">
        <f ca="1">CX29+CQ29</f>
        <v>2800</v>
      </c>
      <c r="DC29" s="49">
        <f>CY29+CR29</f>
        <v>1185</v>
      </c>
      <c r="DD29" s="48">
        <f ca="1">-DC29+DB29</f>
        <v>1615</v>
      </c>
      <c r="DE29" s="47">
        <f ca="1">IF(DB29=0,IF(OR(DD29&gt;0,DD29&lt;0),1,""),DD29/DB29)</f>
        <v>0.57678571428571423</v>
      </c>
      <c r="DG29" s="78">
        <v>8131</v>
      </c>
      <c r="DH29" s="67" t="s">
        <v>39</v>
      </c>
      <c r="DI29" s="50">
        <f ca="1">INDIRECT(DI$1&amp;$AK29)</f>
        <v>400</v>
      </c>
      <c r="DJ29" s="49"/>
      <c r="DK29" s="48">
        <f ca="1">-DJ29+DI29</f>
        <v>400</v>
      </c>
      <c r="DL29" s="47">
        <f ca="1">IF(DI29=0,IF(OR(DK29&gt;0,DK29&lt;0),1,""),DK29/DI29)</f>
        <v>1</v>
      </c>
      <c r="DM29" s="49">
        <f ca="1">DI29+DB29</f>
        <v>3200</v>
      </c>
      <c r="DN29" s="49">
        <f>DJ29+DC29</f>
        <v>1185</v>
      </c>
      <c r="DO29" s="48">
        <f ca="1">-DN29+DM29</f>
        <v>2015</v>
      </c>
      <c r="DP29" s="47">
        <f ca="1">IF(DM29=0,IF(OR(DO29&gt;0,DO29&lt;0),1,""),DO29/DM29)</f>
        <v>0.62968749999999996</v>
      </c>
      <c r="DR29" s="78">
        <v>8131</v>
      </c>
      <c r="DS29" s="67" t="s">
        <v>39</v>
      </c>
      <c r="DT29" s="50">
        <f ca="1">INDIRECT(DT$1&amp;$AK29)</f>
        <v>400</v>
      </c>
      <c r="DU29" s="49"/>
      <c r="DV29" s="48">
        <f ca="1">-DU29+DT29</f>
        <v>400</v>
      </c>
      <c r="DW29" s="47">
        <f ca="1">IF(DT29=0,IF(OR(DV29&gt;0,DV29&lt;0),1,""),DV29/DT29)</f>
        <v>1</v>
      </c>
      <c r="DX29" s="49">
        <f ca="1">DT29+DM29</f>
        <v>3600</v>
      </c>
      <c r="DY29" s="49">
        <f>DU29+DN29</f>
        <v>1185</v>
      </c>
      <c r="DZ29" s="48">
        <f ca="1">-DY29+DX29</f>
        <v>2415</v>
      </c>
      <c r="EA29" s="47">
        <f ca="1">IF(DX29=0,IF(OR(DZ29&gt;0,DZ29&lt;0),1,""),DZ29/DX29)</f>
        <v>0.67083333333333328</v>
      </c>
      <c r="EC29" s="78">
        <v>8131</v>
      </c>
      <c r="ED29" s="67" t="s">
        <v>39</v>
      </c>
      <c r="EE29" s="50">
        <f ca="1">INDIRECT(EE$1&amp;$AK29)</f>
        <v>400</v>
      </c>
      <c r="EF29" s="49"/>
      <c r="EG29" s="48">
        <f ca="1">-EF29+EE29</f>
        <v>400</v>
      </c>
      <c r="EH29" s="47">
        <f ca="1">IF(EE29=0,IF(OR(EG29&gt;0,EG29&lt;0),1,""),EG29/EE29)</f>
        <v>1</v>
      </c>
      <c r="EI29" s="49">
        <f ca="1">EE29+DX29</f>
        <v>4000</v>
      </c>
      <c r="EJ29" s="49">
        <f>EF29+DY29</f>
        <v>1185</v>
      </c>
      <c r="EK29" s="48">
        <f ca="1">-EJ29+EI29</f>
        <v>2815</v>
      </c>
      <c r="EL29" s="47">
        <f ca="1">IF(EI29=0,IF(OR(EK29&gt;0,EK29&lt;0),1,""),EK29/EI29)</f>
        <v>0.70374999999999999</v>
      </c>
      <c r="EN29" s="78">
        <v>8131</v>
      </c>
      <c r="EO29" s="67" t="s">
        <v>39</v>
      </c>
      <c r="EP29" s="50">
        <f ca="1">INDIRECT(EP$1&amp;$AK29)</f>
        <v>400</v>
      </c>
      <c r="EQ29" s="49"/>
      <c r="ER29" s="48">
        <f ca="1">-EQ29+EP29</f>
        <v>400</v>
      </c>
      <c r="ES29" s="47">
        <f ca="1">IF(EP29=0,IF(OR(ER29&gt;0,ER29&lt;0),1,""),ER29/EP29)</f>
        <v>1</v>
      </c>
      <c r="ET29" s="49">
        <f ca="1">EP29+EI29</f>
        <v>4400</v>
      </c>
      <c r="EU29" s="49">
        <f>EQ29+EJ29</f>
        <v>1185</v>
      </c>
      <c r="EV29" s="48">
        <f ca="1">-EU29+ET29</f>
        <v>3215</v>
      </c>
      <c r="EW29" s="47">
        <f ca="1">IF(ET29=0,IF(OR(EV29&gt;0,EV29&lt;0),1,""),EV29/ET29)</f>
        <v>0.73068181818181821</v>
      </c>
      <c r="EY29" s="78">
        <v>8131</v>
      </c>
      <c r="EZ29" s="67" t="s">
        <v>39</v>
      </c>
      <c r="FA29" s="50">
        <f ca="1">INDIRECT(FA$1&amp;$AK29)</f>
        <v>400</v>
      </c>
      <c r="FB29" s="49"/>
      <c r="FC29" s="48">
        <f ca="1">-FB29+FA29</f>
        <v>400</v>
      </c>
      <c r="FD29" s="47">
        <f ca="1">IF(FA29=0,IF(OR(FC29&gt;0,FC29&lt;0),1,""),FC29/FA29)</f>
        <v>1</v>
      </c>
      <c r="FE29" s="49">
        <f ca="1">FA29+ET29</f>
        <v>4800</v>
      </c>
      <c r="FF29" s="49">
        <f>FB29+EU29</f>
        <v>1185</v>
      </c>
      <c r="FG29" s="48">
        <f ca="1">-FF29+FE29</f>
        <v>3615</v>
      </c>
      <c r="FH29" s="47">
        <f ca="1">IF(FE29=0,IF(OR(FG29&gt;0,FG29&lt;0),1,""),FG29/FE29)</f>
        <v>0.75312500000000004</v>
      </c>
      <c r="FJ29" t="b">
        <f ca="1">FE29=Y29</f>
        <v>1</v>
      </c>
    </row>
    <row r="30" spans="1:166" ht="15.75" thickBot="1" x14ac:dyDescent="0.3">
      <c r="A30" s="11">
        <v>8100</v>
      </c>
      <c r="B30" s="4" t="s">
        <v>38</v>
      </c>
      <c r="C30" s="42"/>
      <c r="D30" s="65">
        <f>SUBTOTAL(9,D27:D29)</f>
        <v>10000</v>
      </c>
      <c r="E30" s="64"/>
      <c r="F30" s="64">
        <f>SUBTOTAL(9,F27:F29)</f>
        <v>0</v>
      </c>
      <c r="G30" s="64">
        <f>SUBTOTAL(9,G27:G29)</f>
        <v>10000</v>
      </c>
      <c r="H30" s="42"/>
      <c r="I30" s="63"/>
      <c r="J30" s="11">
        <v>8100</v>
      </c>
      <c r="K30" s="4" t="s">
        <v>38</v>
      </c>
      <c r="L30" s="40"/>
      <c r="M30" s="38">
        <f>SUBTOTAL(9,M27:M29)</f>
        <v>450</v>
      </c>
      <c r="N30" s="17">
        <f>SUBTOTAL(9,N27:N29)</f>
        <v>5400</v>
      </c>
      <c r="O30" s="17">
        <f>SUBTOTAL(9,O27:O29)</f>
        <v>400</v>
      </c>
      <c r="P30" s="17">
        <f>SUBTOTAL(9,P27:P29)</f>
        <v>450</v>
      </c>
      <c r="Q30" s="17">
        <f>SUBTOTAL(9,Q27:Q29)</f>
        <v>400</v>
      </c>
      <c r="R30" s="17">
        <f>SUBTOTAL(9,R27:R29)</f>
        <v>400</v>
      </c>
      <c r="S30" s="17">
        <f>SUBTOTAL(9,S27:S29)</f>
        <v>450</v>
      </c>
      <c r="T30" s="17">
        <f>SUBTOTAL(9,T27:T29)</f>
        <v>400</v>
      </c>
      <c r="U30" s="17">
        <f>SUBTOTAL(9,U27:U29)</f>
        <v>400</v>
      </c>
      <c r="V30" s="17">
        <f>SUBTOTAL(9,V27:V29)</f>
        <v>450</v>
      </c>
      <c r="W30" s="17">
        <f>SUBTOTAL(9,W27:W29)</f>
        <v>400</v>
      </c>
      <c r="X30" s="16">
        <f>SUBTOTAL(9,X27:X29)</f>
        <v>400</v>
      </c>
      <c r="Y30" s="38">
        <f>SUBTOTAL(9,Y27:Y29)</f>
        <v>10000</v>
      </c>
      <c r="Z30" s="37">
        <f>G30-Y30</f>
        <v>0</v>
      </c>
      <c r="AA30" s="72"/>
      <c r="AB30" s="11">
        <v>8100</v>
      </c>
      <c r="AC30" s="4" t="s">
        <v>38</v>
      </c>
      <c r="AD30" s="9">
        <f>SUBTOTAL(9,AD27:AD29)</f>
        <v>6250</v>
      </c>
      <c r="AE30" s="17">
        <f>SUBTOTAL(9,AE27:AE29)</f>
        <v>1250</v>
      </c>
      <c r="AF30" s="17">
        <f>SUBTOTAL(9,AF27:AF29)</f>
        <v>1250</v>
      </c>
      <c r="AG30" s="16">
        <f>SUBTOTAL(9,AG27:AG29)</f>
        <v>1250</v>
      </c>
      <c r="AH30" s="39">
        <f>SUBTOTAL(9,AH27:AH29)</f>
        <v>10000</v>
      </c>
      <c r="AI30" s="6">
        <f>G30-AH30</f>
        <v>0</v>
      </c>
      <c r="AK30">
        <v>30</v>
      </c>
      <c r="AL30" s="11">
        <v>8100</v>
      </c>
      <c r="AM30" s="4" t="s">
        <v>38</v>
      </c>
      <c r="AN30" s="38">
        <f ca="1">SUBTOTAL(9,AN27:AN29)</f>
        <v>450</v>
      </c>
      <c r="AO30" s="37">
        <f>SUBTOTAL(9,AO27:AO29)</f>
        <v>495</v>
      </c>
      <c r="AP30" s="36">
        <f ca="1">SUBTOTAL(9,AP27:AP29)</f>
        <v>-45</v>
      </c>
      <c r="AQ30" s="2">
        <f ca="1">IF(AN30=0,IF(OR(AP30&gt;0,AP30&lt;0),1,""),AP30/AN30)</f>
        <v>-0.1</v>
      </c>
      <c r="AS30" s="11">
        <v>8100</v>
      </c>
      <c r="AT30" s="4" t="s">
        <v>38</v>
      </c>
      <c r="AU30" s="37">
        <f ca="1">SUBTOTAL(9,AU27:AU29)</f>
        <v>5400</v>
      </c>
      <c r="AV30" s="37">
        <f>SUBTOTAL(9,AV27:AV29)</f>
        <v>2650</v>
      </c>
      <c r="AW30" s="36">
        <f ca="1">SUBTOTAL(9,AW27:AW29)</f>
        <v>2750</v>
      </c>
      <c r="AX30" s="2">
        <f ca="1">IF(AU30=0,IF(OR(AW30&gt;0,AW30&lt;0),1,""),AW30/AU30)</f>
        <v>0.5092592592592593</v>
      </c>
      <c r="AY30" s="37">
        <f ca="1">SUBTOTAL(9,AY27:AY29)</f>
        <v>5850</v>
      </c>
      <c r="AZ30" s="37">
        <f>SUBTOTAL(9,AZ27:AZ29)</f>
        <v>3145</v>
      </c>
      <c r="BA30" s="36">
        <f ca="1">SUBTOTAL(9,BA27:BA29)</f>
        <v>2705</v>
      </c>
      <c r="BB30" s="2">
        <f ca="1">IF(AY30=0,IF(OR(BA30&gt;0,BA30&lt;0),1,""),BA30/AY30)</f>
        <v>0.46239316239316242</v>
      </c>
      <c r="BD30" s="11">
        <v>8100</v>
      </c>
      <c r="BE30" s="4" t="s">
        <v>38</v>
      </c>
      <c r="BF30" s="38">
        <f ca="1">SUBTOTAL(9,BF27:BF29)</f>
        <v>400</v>
      </c>
      <c r="BG30" s="37">
        <f>SUBTOTAL(9,BG27:BG29)</f>
        <v>2415</v>
      </c>
      <c r="BH30" s="36">
        <f ca="1">SUBTOTAL(9,BH27:BH29)</f>
        <v>-2015</v>
      </c>
      <c r="BI30" s="2">
        <f ca="1">IF(BF30=0,IF(OR(BH30&gt;0,BH30&lt;0),1,""),BH30/BF30)</f>
        <v>-5.0374999999999996</v>
      </c>
      <c r="BJ30" s="37">
        <f ca="1">SUBTOTAL(9,BJ27:BJ29)</f>
        <v>6250</v>
      </c>
      <c r="BK30" s="37">
        <f>SUBTOTAL(9,BK27:BK29)</f>
        <v>5560</v>
      </c>
      <c r="BL30" s="36">
        <f ca="1">SUBTOTAL(9,BL27:BL29)</f>
        <v>690</v>
      </c>
      <c r="BM30" s="2">
        <f ca="1">IF(BJ30=0,IF(OR(BL30&gt;0,BL30&lt;0),1,""),BL30/BJ30)</f>
        <v>0.1104</v>
      </c>
      <c r="BO30" s="11">
        <v>8100</v>
      </c>
      <c r="BP30" s="4" t="s">
        <v>38</v>
      </c>
      <c r="BQ30" s="38">
        <f ca="1">SUBTOTAL(9,BQ27:BQ29)</f>
        <v>450</v>
      </c>
      <c r="BR30" s="37">
        <f>SUBTOTAL(9,BR27:BR29)</f>
        <v>0</v>
      </c>
      <c r="BS30" s="36">
        <f ca="1">SUBTOTAL(9,BS27:BS29)</f>
        <v>450</v>
      </c>
      <c r="BT30" s="2">
        <f ca="1">IF(BQ30=0,IF(OR(BS30&gt;0,BS30&lt;0),1,""),BS30/BQ30)</f>
        <v>1</v>
      </c>
      <c r="BU30" s="37">
        <f ca="1">SUBTOTAL(9,BU27:BU29)</f>
        <v>6700</v>
      </c>
      <c r="BV30" s="37">
        <f>SUBTOTAL(9,BV27:BV29)</f>
        <v>5560</v>
      </c>
      <c r="BW30" s="36">
        <f ca="1">SUBTOTAL(9,BW27:BW29)</f>
        <v>1140</v>
      </c>
      <c r="BX30" s="2">
        <f ca="1">IF(BU30=0,IF(OR(BW30&gt;0,BW30&lt;0),1,""),BW30/BU30)</f>
        <v>0.17014925373134329</v>
      </c>
      <c r="BZ30" s="11">
        <v>8100</v>
      </c>
      <c r="CA30" s="4" t="s">
        <v>38</v>
      </c>
      <c r="CB30" s="38">
        <f ca="1">SUBTOTAL(9,CB27:CB29)</f>
        <v>400</v>
      </c>
      <c r="CC30" s="37">
        <f>SUBTOTAL(9,CC27:CC29)</f>
        <v>0</v>
      </c>
      <c r="CD30" s="36">
        <f ca="1">SUBTOTAL(9,CD27:CD29)</f>
        <v>400</v>
      </c>
      <c r="CE30" s="2">
        <f ca="1">IF(CB30=0,IF(OR(CD30&gt;0,CD30&lt;0),1,""),CD30/CB30)</f>
        <v>1</v>
      </c>
      <c r="CF30" s="37">
        <f ca="1">SUBTOTAL(9,CF27:CF29)</f>
        <v>7100</v>
      </c>
      <c r="CG30" s="37">
        <f>SUBTOTAL(9,CG27:CG29)</f>
        <v>5560</v>
      </c>
      <c r="CH30" s="36">
        <f ca="1">SUBTOTAL(9,CH27:CH29)</f>
        <v>1540</v>
      </c>
      <c r="CI30" s="2">
        <f ca="1">IF(CF30=0,IF(OR(CH30&gt;0,CH30&lt;0),1,""),CH30/CF30)</f>
        <v>0.21690140845070421</v>
      </c>
      <c r="CK30" s="11">
        <v>8100</v>
      </c>
      <c r="CL30" s="4" t="s">
        <v>38</v>
      </c>
      <c r="CM30" s="38">
        <f ca="1">SUBTOTAL(9,CM27:CM29)</f>
        <v>400</v>
      </c>
      <c r="CN30" s="37">
        <f>SUBTOTAL(9,CN27:CN29)</f>
        <v>0</v>
      </c>
      <c r="CO30" s="36">
        <f ca="1">SUBTOTAL(9,CO27:CO29)</f>
        <v>400</v>
      </c>
      <c r="CP30" s="2">
        <f ca="1">IF(CM30=0,IF(OR(CO30&gt;0,CO30&lt;0),1,""),CO30/CM30)</f>
        <v>1</v>
      </c>
      <c r="CQ30" s="37">
        <f ca="1">SUBTOTAL(9,CQ27:CQ29)</f>
        <v>7500</v>
      </c>
      <c r="CR30" s="37">
        <f>SUBTOTAL(9,CR27:CR29)</f>
        <v>5560</v>
      </c>
      <c r="CS30" s="36">
        <f ca="1">SUBTOTAL(9,CS27:CS29)</f>
        <v>1940</v>
      </c>
      <c r="CT30" s="2">
        <f ca="1">IF(CQ30=0,IF(OR(CS30&gt;0,CS30&lt;0),1,""),CS30/CQ30)</f>
        <v>0.25866666666666666</v>
      </c>
      <c r="CV30" s="11">
        <v>8100</v>
      </c>
      <c r="CW30" s="4" t="s">
        <v>38</v>
      </c>
      <c r="CX30" s="38">
        <f ca="1">SUBTOTAL(9,CX27:CX29)</f>
        <v>450</v>
      </c>
      <c r="CY30" s="37">
        <f>SUBTOTAL(9,CY27:CY29)</f>
        <v>0</v>
      </c>
      <c r="CZ30" s="36">
        <f ca="1">SUBTOTAL(9,CZ27:CZ29)</f>
        <v>450</v>
      </c>
      <c r="DA30" s="2">
        <f ca="1">IF(CX30=0,IF(OR(CZ30&gt;0,CZ30&lt;0),1,""),CZ30/CX30)</f>
        <v>1</v>
      </c>
      <c r="DB30" s="37">
        <f ca="1">SUBTOTAL(9,DB27:DB29)</f>
        <v>7950</v>
      </c>
      <c r="DC30" s="37">
        <f>SUBTOTAL(9,DC27:DC29)</f>
        <v>5560</v>
      </c>
      <c r="DD30" s="36">
        <f ca="1">SUBTOTAL(9,DD27:DD29)</f>
        <v>2390</v>
      </c>
      <c r="DE30" s="2">
        <f ca="1">IF(DB30=0,IF(OR(DD30&gt;0,DD30&lt;0),1,""),DD30/DB30)</f>
        <v>0.30062893081761005</v>
      </c>
      <c r="DG30" s="11">
        <v>8100</v>
      </c>
      <c r="DH30" s="4" t="s">
        <v>38</v>
      </c>
      <c r="DI30" s="38">
        <f ca="1">SUBTOTAL(9,DI27:DI29)</f>
        <v>400</v>
      </c>
      <c r="DJ30" s="37">
        <f>SUBTOTAL(9,DJ27:DJ29)</f>
        <v>0</v>
      </c>
      <c r="DK30" s="36">
        <f ca="1">SUBTOTAL(9,DK27:DK29)</f>
        <v>400</v>
      </c>
      <c r="DL30" s="2">
        <f ca="1">IF(DI30=0,IF(OR(DK30&gt;0,DK30&lt;0),1,""),DK30/DI30)</f>
        <v>1</v>
      </c>
      <c r="DM30" s="37">
        <f ca="1">SUBTOTAL(9,DM27:DM29)</f>
        <v>8350</v>
      </c>
      <c r="DN30" s="37">
        <f>SUBTOTAL(9,DN27:DN29)</f>
        <v>5560</v>
      </c>
      <c r="DO30" s="36">
        <f ca="1">SUBTOTAL(9,DO27:DO29)</f>
        <v>2790</v>
      </c>
      <c r="DP30" s="2">
        <f ca="1">IF(DM30=0,IF(OR(DO30&gt;0,DO30&lt;0),1,""),DO30/DM30)</f>
        <v>0.33413173652694611</v>
      </c>
      <c r="DR30" s="11">
        <v>8100</v>
      </c>
      <c r="DS30" s="4" t="s">
        <v>38</v>
      </c>
      <c r="DT30" s="38">
        <f ca="1">SUBTOTAL(9,DT27:DT29)</f>
        <v>400</v>
      </c>
      <c r="DU30" s="37">
        <f>SUBTOTAL(9,DU27:DU29)</f>
        <v>0</v>
      </c>
      <c r="DV30" s="36">
        <f ca="1">SUBTOTAL(9,DV27:DV29)</f>
        <v>400</v>
      </c>
      <c r="DW30" s="2">
        <f ca="1">IF(DT30=0,IF(OR(DV30&gt;0,DV30&lt;0),1,""),DV30/DT30)</f>
        <v>1</v>
      </c>
      <c r="DX30" s="37">
        <f ca="1">SUBTOTAL(9,DX27:DX29)</f>
        <v>8750</v>
      </c>
      <c r="DY30" s="37">
        <f>SUBTOTAL(9,DY27:DY29)</f>
        <v>5560</v>
      </c>
      <c r="DZ30" s="36">
        <f ca="1">SUBTOTAL(9,DZ27:DZ29)</f>
        <v>3190</v>
      </c>
      <c r="EA30" s="2">
        <f ca="1">IF(DX30=0,IF(OR(DZ30&gt;0,DZ30&lt;0),1,""),DZ30/DX30)</f>
        <v>0.36457142857142855</v>
      </c>
      <c r="EC30" s="11">
        <v>8100</v>
      </c>
      <c r="ED30" s="4" t="s">
        <v>38</v>
      </c>
      <c r="EE30" s="38">
        <f ca="1">SUBTOTAL(9,EE27:EE29)</f>
        <v>450</v>
      </c>
      <c r="EF30" s="37">
        <f>SUBTOTAL(9,EF27:EF29)</f>
        <v>0</v>
      </c>
      <c r="EG30" s="36">
        <f ca="1">SUBTOTAL(9,EG27:EG29)</f>
        <v>450</v>
      </c>
      <c r="EH30" s="2">
        <f ca="1">IF(EE30=0,IF(OR(EG30&gt;0,EG30&lt;0),1,""),EG30/EE30)</f>
        <v>1</v>
      </c>
      <c r="EI30" s="37">
        <f ca="1">SUBTOTAL(9,EI27:EI29)</f>
        <v>9200</v>
      </c>
      <c r="EJ30" s="37">
        <f>SUBTOTAL(9,EJ27:EJ29)</f>
        <v>5560</v>
      </c>
      <c r="EK30" s="36">
        <f ca="1">SUBTOTAL(9,EK27:EK29)</f>
        <v>3640</v>
      </c>
      <c r="EL30" s="2">
        <f ca="1">IF(EI30=0,IF(OR(EK30&gt;0,EK30&lt;0),1,""),EK30/EI30)</f>
        <v>0.39565217391304347</v>
      </c>
      <c r="EN30" s="11">
        <v>8100</v>
      </c>
      <c r="EO30" s="4" t="s">
        <v>38</v>
      </c>
      <c r="EP30" s="38">
        <f ca="1">SUBTOTAL(9,EP27:EP29)</f>
        <v>400</v>
      </c>
      <c r="EQ30" s="37">
        <f>SUBTOTAL(9,EQ27:EQ29)</f>
        <v>0</v>
      </c>
      <c r="ER30" s="36">
        <f ca="1">SUBTOTAL(9,ER27:ER29)</f>
        <v>400</v>
      </c>
      <c r="ES30" s="2">
        <f ca="1">IF(EP30=0,IF(OR(ER30&gt;0,ER30&lt;0),1,""),ER30/EP30)</f>
        <v>1</v>
      </c>
      <c r="ET30" s="37">
        <f ca="1">SUBTOTAL(9,ET27:ET29)</f>
        <v>9600</v>
      </c>
      <c r="EU30" s="37">
        <f>SUBTOTAL(9,EU27:EU29)</f>
        <v>5560</v>
      </c>
      <c r="EV30" s="36">
        <f ca="1">SUBTOTAL(9,EV27:EV29)</f>
        <v>4040</v>
      </c>
      <c r="EW30" s="2">
        <f ca="1">IF(ET30=0,IF(OR(EV30&gt;0,EV30&lt;0),1,""),EV30/ET30)</f>
        <v>0.42083333333333334</v>
      </c>
      <c r="EY30" s="11">
        <v>8100</v>
      </c>
      <c r="EZ30" s="4" t="s">
        <v>38</v>
      </c>
      <c r="FA30" s="38">
        <f ca="1">SUBTOTAL(9,FA27:FA29)</f>
        <v>400</v>
      </c>
      <c r="FB30" s="37">
        <f>SUBTOTAL(9,FB27:FB29)</f>
        <v>0</v>
      </c>
      <c r="FC30" s="36">
        <f ca="1">SUBTOTAL(9,FC27:FC29)</f>
        <v>400</v>
      </c>
      <c r="FD30" s="2">
        <f ca="1">IF(FA30=0,IF(OR(FC30&gt;0,FC30&lt;0),1,""),FC30/FA30)</f>
        <v>1</v>
      </c>
      <c r="FE30" s="37">
        <f ca="1">SUBTOTAL(9,FE27:FE29)</f>
        <v>10000</v>
      </c>
      <c r="FF30" s="37">
        <f>SUBTOTAL(9,FF27:FF29)</f>
        <v>5560</v>
      </c>
      <c r="FG30" s="36">
        <f ca="1">SUBTOTAL(9,FG27:FG29)</f>
        <v>4440</v>
      </c>
      <c r="FH30" s="2">
        <f ca="1">IF(FE30=0,IF(OR(FG30&gt;0,FG30&lt;0),1,""),FG30/FE30)</f>
        <v>0.44400000000000001</v>
      </c>
      <c r="FJ30" t="b">
        <f ca="1">FE30=Y30</f>
        <v>1</v>
      </c>
    </row>
    <row r="31" spans="1:166" ht="15.75" thickBot="1" x14ac:dyDescent="0.3">
      <c r="A31" s="11">
        <v>8200</v>
      </c>
      <c r="B31" s="81" t="s">
        <v>37</v>
      </c>
      <c r="C31" s="84"/>
      <c r="D31" s="86"/>
      <c r="E31" s="85"/>
      <c r="F31" s="85"/>
      <c r="G31" s="85"/>
      <c r="H31" s="84"/>
      <c r="I31" s="83"/>
      <c r="J31" s="11">
        <v>8200</v>
      </c>
      <c r="K31" s="81" t="s">
        <v>37</v>
      </c>
      <c r="L31" s="82"/>
      <c r="M31" s="38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6"/>
      <c r="Y31" s="38"/>
      <c r="Z31" s="37"/>
      <c r="AA31" s="72"/>
      <c r="AB31" s="11">
        <v>8200</v>
      </c>
      <c r="AC31" s="81" t="s">
        <v>37</v>
      </c>
      <c r="AD31" s="9"/>
      <c r="AE31" s="17"/>
      <c r="AF31" s="17"/>
      <c r="AG31" s="16"/>
      <c r="AH31" s="28"/>
      <c r="AI31" s="35"/>
      <c r="AK31">
        <v>31</v>
      </c>
      <c r="AL31" s="11">
        <v>8200</v>
      </c>
      <c r="AM31" s="81" t="s">
        <v>37</v>
      </c>
      <c r="AN31" s="38"/>
      <c r="AO31" s="37"/>
      <c r="AP31" s="36"/>
      <c r="AQ31" s="2"/>
      <c r="AS31" s="11">
        <v>8200</v>
      </c>
      <c r="AT31" s="81" t="s">
        <v>37</v>
      </c>
      <c r="AU31" s="37"/>
      <c r="AV31" s="37"/>
      <c r="AW31" s="36"/>
      <c r="AX31" s="2"/>
      <c r="AY31" s="37"/>
      <c r="AZ31" s="37"/>
      <c r="BA31" s="36"/>
      <c r="BB31" s="2"/>
      <c r="BD31" s="11">
        <v>8200</v>
      </c>
      <c r="BE31" s="81" t="s">
        <v>37</v>
      </c>
      <c r="BF31" s="38"/>
      <c r="BG31" s="37"/>
      <c r="BH31" s="36"/>
      <c r="BI31" s="2"/>
      <c r="BJ31" s="37"/>
      <c r="BK31" s="37"/>
      <c r="BL31" s="36"/>
      <c r="BM31" s="2"/>
      <c r="BO31" s="11">
        <v>8200</v>
      </c>
      <c r="BP31" s="81" t="s">
        <v>37</v>
      </c>
      <c r="BQ31" s="38"/>
      <c r="BR31" s="37"/>
      <c r="BS31" s="36"/>
      <c r="BT31" s="2"/>
      <c r="BU31" s="37"/>
      <c r="BV31" s="37"/>
      <c r="BW31" s="36"/>
      <c r="BX31" s="2"/>
      <c r="BZ31" s="11">
        <v>8200</v>
      </c>
      <c r="CA31" s="81" t="s">
        <v>37</v>
      </c>
      <c r="CB31" s="38"/>
      <c r="CC31" s="37"/>
      <c r="CD31" s="36"/>
      <c r="CE31" s="2"/>
      <c r="CF31" s="37"/>
      <c r="CG31" s="37"/>
      <c r="CH31" s="36"/>
      <c r="CI31" s="2"/>
      <c r="CK31" s="11">
        <v>8200</v>
      </c>
      <c r="CL31" s="81" t="s">
        <v>37</v>
      </c>
      <c r="CM31" s="38"/>
      <c r="CN31" s="37"/>
      <c r="CO31" s="36"/>
      <c r="CP31" s="2"/>
      <c r="CQ31" s="37"/>
      <c r="CR31" s="37"/>
      <c r="CS31" s="36"/>
      <c r="CT31" s="2"/>
      <c r="CV31" s="11">
        <v>8200</v>
      </c>
      <c r="CW31" s="81" t="s">
        <v>37</v>
      </c>
      <c r="CX31" s="38"/>
      <c r="CY31" s="37"/>
      <c r="CZ31" s="36"/>
      <c r="DA31" s="2"/>
      <c r="DB31" s="37"/>
      <c r="DC31" s="37"/>
      <c r="DD31" s="36"/>
      <c r="DE31" s="2"/>
      <c r="DG31" s="11">
        <v>8200</v>
      </c>
      <c r="DH31" s="81" t="s">
        <v>37</v>
      </c>
      <c r="DI31" s="38"/>
      <c r="DJ31" s="37"/>
      <c r="DK31" s="36"/>
      <c r="DL31" s="2"/>
      <c r="DM31" s="37"/>
      <c r="DN31" s="37"/>
      <c r="DO31" s="36"/>
      <c r="DP31" s="2"/>
      <c r="DR31" s="11">
        <v>8200</v>
      </c>
      <c r="DS31" s="81" t="s">
        <v>37</v>
      </c>
      <c r="DT31" s="38"/>
      <c r="DU31" s="37"/>
      <c r="DV31" s="36"/>
      <c r="DW31" s="2"/>
      <c r="DX31" s="37"/>
      <c r="DY31" s="37"/>
      <c r="DZ31" s="36"/>
      <c r="EA31" s="2"/>
      <c r="EC31" s="11">
        <v>8200</v>
      </c>
      <c r="ED31" s="81" t="s">
        <v>37</v>
      </c>
      <c r="EE31" s="38"/>
      <c r="EF31" s="37"/>
      <c r="EG31" s="36"/>
      <c r="EH31" s="2"/>
      <c r="EI31" s="37"/>
      <c r="EJ31" s="37"/>
      <c r="EK31" s="36"/>
      <c r="EL31" s="2"/>
      <c r="EN31" s="11">
        <v>8200</v>
      </c>
      <c r="EO31" s="81" t="s">
        <v>37</v>
      </c>
      <c r="EP31" s="38"/>
      <c r="EQ31" s="37"/>
      <c r="ER31" s="36"/>
      <c r="ES31" s="2"/>
      <c r="ET31" s="37"/>
      <c r="EU31" s="37"/>
      <c r="EV31" s="36"/>
      <c r="EW31" s="2"/>
      <c r="EY31" s="11">
        <v>8200</v>
      </c>
      <c r="EZ31" s="81" t="s">
        <v>37</v>
      </c>
      <c r="FA31" s="38"/>
      <c r="FB31" s="37"/>
      <c r="FC31" s="36"/>
      <c r="FD31" s="2"/>
      <c r="FE31" s="37"/>
      <c r="FF31" s="37"/>
      <c r="FG31" s="36"/>
      <c r="FH31" s="2"/>
      <c r="FJ31" t="b">
        <f>FE31=Y31</f>
        <v>1</v>
      </c>
    </row>
    <row r="32" spans="1:166" x14ac:dyDescent="0.25">
      <c r="A32" s="78">
        <v>8211</v>
      </c>
      <c r="B32" s="67" t="s">
        <v>36</v>
      </c>
      <c r="C32" s="56"/>
      <c r="D32" s="76">
        <v>61200</v>
      </c>
      <c r="E32" s="75"/>
      <c r="F32" s="75"/>
      <c r="G32" s="75">
        <f>D32+F32</f>
        <v>61200</v>
      </c>
      <c r="H32" s="56"/>
      <c r="I32" s="74"/>
      <c r="J32" s="78">
        <v>8211</v>
      </c>
      <c r="K32" s="67" t="s">
        <v>36</v>
      </c>
      <c r="L32" s="73">
        <v>12</v>
      </c>
      <c r="M32" s="50">
        <f>ROUND(G32/L32,2)</f>
        <v>5100</v>
      </c>
      <c r="N32" s="70">
        <f>M32</f>
        <v>5100</v>
      </c>
      <c r="O32" s="70">
        <f>N32</f>
        <v>5100</v>
      </c>
      <c r="P32" s="70">
        <f>O32</f>
        <v>5100</v>
      </c>
      <c r="Q32" s="70">
        <f>P32</f>
        <v>5100</v>
      </c>
      <c r="R32" s="70">
        <f>Q32</f>
        <v>5100</v>
      </c>
      <c r="S32" s="70">
        <f>R32</f>
        <v>5100</v>
      </c>
      <c r="T32" s="70">
        <f>S32</f>
        <v>5100</v>
      </c>
      <c r="U32" s="70">
        <f>T32</f>
        <v>5100</v>
      </c>
      <c r="V32" s="70">
        <f>U32</f>
        <v>5100</v>
      </c>
      <c r="W32" s="70">
        <f>V32</f>
        <v>5100</v>
      </c>
      <c r="X32" s="69">
        <f>W32</f>
        <v>5100</v>
      </c>
      <c r="Y32" s="50">
        <f>SUM(M32:X32)</f>
        <v>61200</v>
      </c>
      <c r="Z32" s="49">
        <f>G32-Y32</f>
        <v>0</v>
      </c>
      <c r="AA32" s="72"/>
      <c r="AB32" s="78">
        <v>8211</v>
      </c>
      <c r="AC32" s="67" t="s">
        <v>36</v>
      </c>
      <c r="AD32" s="71">
        <f>SUM(M32:O32)</f>
        <v>15300</v>
      </c>
      <c r="AE32" s="70">
        <f>SUM(P32:R32)</f>
        <v>15300</v>
      </c>
      <c r="AF32" s="70">
        <f>SUM(S32:U32)</f>
        <v>15300</v>
      </c>
      <c r="AG32" s="69">
        <f>SUM(V32:X32)</f>
        <v>15300</v>
      </c>
      <c r="AH32" s="51">
        <f>SUM(AD32:AG32)</f>
        <v>61200</v>
      </c>
      <c r="AI32" s="12">
        <f>G32-AH32</f>
        <v>0</v>
      </c>
      <c r="AK32">
        <v>32</v>
      </c>
      <c r="AL32" s="78">
        <v>8211</v>
      </c>
      <c r="AM32" s="67" t="s">
        <v>36</v>
      </c>
      <c r="AN32" s="50">
        <f ca="1">INDIRECT(AN$1&amp;$AK32)</f>
        <v>5100</v>
      </c>
      <c r="AO32" s="49">
        <v>5100</v>
      </c>
      <c r="AP32" s="48">
        <f ca="1">-AO32+AN32</f>
        <v>0</v>
      </c>
      <c r="AQ32" s="47">
        <f ca="1">IF(AN32=0,IF(OR(AP32&gt;0,AP32&lt;0),1,""),AP32/AN32)</f>
        <v>0</v>
      </c>
      <c r="AS32" s="78">
        <v>8211</v>
      </c>
      <c r="AT32" s="67" t="s">
        <v>36</v>
      </c>
      <c r="AU32" s="49">
        <f ca="1">INDIRECT(AU$1&amp;$AK32)</f>
        <v>5100</v>
      </c>
      <c r="AV32" s="49">
        <f ca="1">AU32</f>
        <v>5100</v>
      </c>
      <c r="AW32" s="48">
        <f ca="1">-AV32+AU32</f>
        <v>0</v>
      </c>
      <c r="AX32" s="47">
        <f ca="1">IF(AU32=0,IF(OR(AW32&gt;0,AW32&lt;0),1,""),AW32/AU32)</f>
        <v>0</v>
      </c>
      <c r="AY32" s="49">
        <f ca="1">AU32+AN32</f>
        <v>10200</v>
      </c>
      <c r="AZ32" s="49">
        <f ca="1">AV32+AO32</f>
        <v>10200</v>
      </c>
      <c r="BA32" s="48">
        <f ca="1">-AZ32+AY32</f>
        <v>0</v>
      </c>
      <c r="BB32" s="47">
        <f ca="1">IF(AY32=0,IF(OR(BA32&gt;0,BA32&lt;0),1,""),BA32/AY32)</f>
        <v>0</v>
      </c>
      <c r="BD32" s="78">
        <v>8211</v>
      </c>
      <c r="BE32" s="67" t="s">
        <v>36</v>
      </c>
      <c r="BF32" s="50">
        <f ca="1">INDIRECT(BF$1&amp;$AK32)</f>
        <v>5100</v>
      </c>
      <c r="BG32" s="49">
        <f ca="1">BF32</f>
        <v>5100</v>
      </c>
      <c r="BH32" s="48">
        <f ca="1">-BG32+BF32</f>
        <v>0</v>
      </c>
      <c r="BI32" s="47">
        <f ca="1">IF(BF32=0,IF(OR(BH32&gt;0,BH32&lt;0),1,""),BH32/BF32)</f>
        <v>0</v>
      </c>
      <c r="BJ32" s="49">
        <f ca="1">BF32+AY32</f>
        <v>15300</v>
      </c>
      <c r="BK32" s="49">
        <f ca="1">BG32+AZ32</f>
        <v>15300</v>
      </c>
      <c r="BL32" s="48">
        <f ca="1">-BK32+BJ32</f>
        <v>0</v>
      </c>
      <c r="BM32" s="47">
        <f ca="1">IF(BJ32=0,IF(OR(BL32&gt;0,BL32&lt;0),1,""),BL32/BJ32)</f>
        <v>0</v>
      </c>
      <c r="BO32" s="78">
        <v>8211</v>
      </c>
      <c r="BP32" s="67" t="s">
        <v>36</v>
      </c>
      <c r="BQ32" s="50">
        <f ca="1">INDIRECT(BQ$1&amp;$AK32)</f>
        <v>5100</v>
      </c>
      <c r="BR32" s="49"/>
      <c r="BS32" s="48">
        <f ca="1">-BR32+BQ32</f>
        <v>5100</v>
      </c>
      <c r="BT32" s="47">
        <f ca="1">IF(BQ32=0,IF(OR(BS32&gt;0,BS32&lt;0),1,""),BS32/BQ32)</f>
        <v>1</v>
      </c>
      <c r="BU32" s="49">
        <f ca="1">BQ32+BJ32</f>
        <v>20400</v>
      </c>
      <c r="BV32" s="49">
        <f ca="1">BR32+BK32</f>
        <v>15300</v>
      </c>
      <c r="BW32" s="48">
        <f ca="1">-BV32+BU32</f>
        <v>5100</v>
      </c>
      <c r="BX32" s="47">
        <f ca="1">IF(BU32=0,IF(OR(BW32&gt;0,BW32&lt;0),1,""),BW32/BU32)</f>
        <v>0.25</v>
      </c>
      <c r="BZ32" s="78">
        <v>8211</v>
      </c>
      <c r="CA32" s="67" t="s">
        <v>36</v>
      </c>
      <c r="CB32" s="50">
        <f ca="1">INDIRECT(CB$1&amp;$AK32)</f>
        <v>5100</v>
      </c>
      <c r="CC32" s="49"/>
      <c r="CD32" s="48">
        <f ca="1">-CC32+CB32</f>
        <v>5100</v>
      </c>
      <c r="CE32" s="47">
        <f ca="1">IF(CB32=0,IF(OR(CD32&gt;0,CD32&lt;0),1,""),CD32/CB32)</f>
        <v>1</v>
      </c>
      <c r="CF32" s="49">
        <f ca="1">CB32+BU32</f>
        <v>25500</v>
      </c>
      <c r="CG32" s="49">
        <f ca="1">CC32+BV32</f>
        <v>15300</v>
      </c>
      <c r="CH32" s="48">
        <f ca="1">-CG32+CF32</f>
        <v>10200</v>
      </c>
      <c r="CI32" s="47">
        <f ca="1">IF(CF32=0,IF(OR(CH32&gt;0,CH32&lt;0),1,""),CH32/CF32)</f>
        <v>0.4</v>
      </c>
      <c r="CK32" s="78">
        <v>8211</v>
      </c>
      <c r="CL32" s="67" t="s">
        <v>36</v>
      </c>
      <c r="CM32" s="50">
        <f ca="1">INDIRECT(CM$1&amp;$AK32)</f>
        <v>5100</v>
      </c>
      <c r="CN32" s="49"/>
      <c r="CO32" s="48">
        <f ca="1">-CN32+CM32</f>
        <v>5100</v>
      </c>
      <c r="CP32" s="47">
        <f ca="1">IF(CM32=0,IF(OR(CO32&gt;0,CO32&lt;0),1,""),CO32/CM32)</f>
        <v>1</v>
      </c>
      <c r="CQ32" s="49">
        <f ca="1">CM32+CF32</f>
        <v>30600</v>
      </c>
      <c r="CR32" s="49">
        <f ca="1">CN32+CG32</f>
        <v>15300</v>
      </c>
      <c r="CS32" s="48">
        <f ca="1">-CR32+CQ32</f>
        <v>15300</v>
      </c>
      <c r="CT32" s="47">
        <f ca="1">IF(CQ32=0,IF(OR(CS32&gt;0,CS32&lt;0),1,""),CS32/CQ32)</f>
        <v>0.5</v>
      </c>
      <c r="CV32" s="78">
        <v>8211</v>
      </c>
      <c r="CW32" s="67" t="s">
        <v>36</v>
      </c>
      <c r="CX32" s="50">
        <f ca="1">INDIRECT(CX$1&amp;$AK32)</f>
        <v>5100</v>
      </c>
      <c r="CY32" s="49"/>
      <c r="CZ32" s="48">
        <f ca="1">-CY32+CX32</f>
        <v>5100</v>
      </c>
      <c r="DA32" s="47">
        <f ca="1">IF(CX32=0,IF(OR(CZ32&gt;0,CZ32&lt;0),1,""),CZ32/CX32)</f>
        <v>1</v>
      </c>
      <c r="DB32" s="49">
        <f ca="1">CX32+CQ32</f>
        <v>35700</v>
      </c>
      <c r="DC32" s="49">
        <f ca="1">CY32+CR32</f>
        <v>15300</v>
      </c>
      <c r="DD32" s="48">
        <f ca="1">-DC32+DB32</f>
        <v>20400</v>
      </c>
      <c r="DE32" s="47">
        <f ca="1">IF(DB32=0,IF(OR(DD32&gt;0,DD32&lt;0),1,""),DD32/DB32)</f>
        <v>0.5714285714285714</v>
      </c>
      <c r="DG32" s="78">
        <v>8211</v>
      </c>
      <c r="DH32" s="67" t="s">
        <v>36</v>
      </c>
      <c r="DI32" s="50">
        <f ca="1">INDIRECT(DI$1&amp;$AK32)</f>
        <v>5100</v>
      </c>
      <c r="DJ32" s="49"/>
      <c r="DK32" s="48">
        <f ca="1">-DJ32+DI32</f>
        <v>5100</v>
      </c>
      <c r="DL32" s="47">
        <f ca="1">IF(DI32=0,IF(OR(DK32&gt;0,DK32&lt;0),1,""),DK32/DI32)</f>
        <v>1</v>
      </c>
      <c r="DM32" s="49">
        <f ca="1">DI32+DB32</f>
        <v>40800</v>
      </c>
      <c r="DN32" s="49">
        <f ca="1">DJ32+DC32</f>
        <v>15300</v>
      </c>
      <c r="DO32" s="48">
        <f ca="1">-DN32+DM32</f>
        <v>25500</v>
      </c>
      <c r="DP32" s="47">
        <f ca="1">IF(DM32=0,IF(OR(DO32&gt;0,DO32&lt;0),1,""),DO32/DM32)</f>
        <v>0.625</v>
      </c>
      <c r="DR32" s="78">
        <v>8211</v>
      </c>
      <c r="DS32" s="67" t="s">
        <v>36</v>
      </c>
      <c r="DT32" s="50">
        <f ca="1">INDIRECT(DT$1&amp;$AK32)</f>
        <v>5100</v>
      </c>
      <c r="DU32" s="49"/>
      <c r="DV32" s="48">
        <f ca="1">-DU32+DT32</f>
        <v>5100</v>
      </c>
      <c r="DW32" s="47">
        <f ca="1">IF(DT32=0,IF(OR(DV32&gt;0,DV32&lt;0),1,""),DV32/DT32)</f>
        <v>1</v>
      </c>
      <c r="DX32" s="49">
        <f ca="1">DT32+DM32</f>
        <v>45900</v>
      </c>
      <c r="DY32" s="49">
        <f ca="1">DU32+DN32</f>
        <v>15300</v>
      </c>
      <c r="DZ32" s="48">
        <f ca="1">-DY32+DX32</f>
        <v>30600</v>
      </c>
      <c r="EA32" s="47">
        <f ca="1">IF(DX32=0,IF(OR(DZ32&gt;0,DZ32&lt;0),1,""),DZ32/DX32)</f>
        <v>0.66666666666666663</v>
      </c>
      <c r="EC32" s="78">
        <v>8211</v>
      </c>
      <c r="ED32" s="67" t="s">
        <v>36</v>
      </c>
      <c r="EE32" s="50">
        <f ca="1">INDIRECT(EE$1&amp;$AK32)</f>
        <v>5100</v>
      </c>
      <c r="EF32" s="49"/>
      <c r="EG32" s="48">
        <f ca="1">-EF32+EE32</f>
        <v>5100</v>
      </c>
      <c r="EH32" s="47">
        <f ca="1">IF(EE32=0,IF(OR(EG32&gt;0,EG32&lt;0),1,""),EG32/EE32)</f>
        <v>1</v>
      </c>
      <c r="EI32" s="49">
        <f ca="1">EE32+DX32</f>
        <v>51000</v>
      </c>
      <c r="EJ32" s="49">
        <f ca="1">EF32+DY32</f>
        <v>15300</v>
      </c>
      <c r="EK32" s="48">
        <f ca="1">-EJ32+EI32</f>
        <v>35700</v>
      </c>
      <c r="EL32" s="47">
        <f ca="1">IF(EI32=0,IF(OR(EK32&gt;0,EK32&lt;0),1,""),EK32/EI32)</f>
        <v>0.7</v>
      </c>
      <c r="EN32" s="78">
        <v>8211</v>
      </c>
      <c r="EO32" s="67" t="s">
        <v>36</v>
      </c>
      <c r="EP32" s="50">
        <f ca="1">INDIRECT(EP$1&amp;$AK32)</f>
        <v>5100</v>
      </c>
      <c r="EQ32" s="49"/>
      <c r="ER32" s="48">
        <f ca="1">-EQ32+EP32</f>
        <v>5100</v>
      </c>
      <c r="ES32" s="47">
        <f ca="1">IF(EP32=0,IF(OR(ER32&gt;0,ER32&lt;0),1,""),ER32/EP32)</f>
        <v>1</v>
      </c>
      <c r="ET32" s="49">
        <f ca="1">EP32+EI32</f>
        <v>56100</v>
      </c>
      <c r="EU32" s="49">
        <f ca="1">EQ32+EJ32</f>
        <v>15300</v>
      </c>
      <c r="EV32" s="48">
        <f ca="1">-EU32+ET32</f>
        <v>40800</v>
      </c>
      <c r="EW32" s="47">
        <f ca="1">IF(ET32=0,IF(OR(EV32&gt;0,EV32&lt;0),1,""),EV32/ET32)</f>
        <v>0.72727272727272729</v>
      </c>
      <c r="EY32" s="78">
        <v>8211</v>
      </c>
      <c r="EZ32" s="67" t="s">
        <v>36</v>
      </c>
      <c r="FA32" s="50">
        <f ca="1">INDIRECT(FA$1&amp;$AK32)</f>
        <v>5100</v>
      </c>
      <c r="FB32" s="49"/>
      <c r="FC32" s="48">
        <f ca="1">-FB32+FA32</f>
        <v>5100</v>
      </c>
      <c r="FD32" s="47">
        <f ca="1">IF(FA32=0,IF(OR(FC32&gt;0,FC32&lt;0),1,""),FC32/FA32)</f>
        <v>1</v>
      </c>
      <c r="FE32" s="49">
        <f ca="1">FA32+ET32</f>
        <v>61200</v>
      </c>
      <c r="FF32" s="49">
        <f ca="1">FB32+EU32</f>
        <v>15300</v>
      </c>
      <c r="FG32" s="48">
        <f ca="1">-FF32+FE32</f>
        <v>45900</v>
      </c>
      <c r="FH32" s="47">
        <f ca="1">IF(FE32=0,IF(OR(FG32&gt;0,FG32&lt;0),1,""),FG32/FE32)</f>
        <v>0.75</v>
      </c>
      <c r="FJ32" t="b">
        <f ca="1">FE32=Y32</f>
        <v>1</v>
      </c>
    </row>
    <row r="33" spans="1:166" ht="15.75" thickBot="1" x14ac:dyDescent="0.3">
      <c r="A33" s="78">
        <v>8221</v>
      </c>
      <c r="B33" s="67" t="s">
        <v>35</v>
      </c>
      <c r="C33" s="56"/>
      <c r="D33" s="76">
        <v>5000</v>
      </c>
      <c r="E33" s="75"/>
      <c r="F33" s="75"/>
      <c r="G33" s="75">
        <f>D33+F33</f>
        <v>5000</v>
      </c>
      <c r="H33" s="56"/>
      <c r="I33" s="74"/>
      <c r="J33" s="78">
        <v>8221</v>
      </c>
      <c r="K33" s="67" t="s">
        <v>35</v>
      </c>
      <c r="L33" s="73">
        <v>12</v>
      </c>
      <c r="M33" s="50">
        <f>ROUND(G33/L33,2)</f>
        <v>416.67</v>
      </c>
      <c r="N33" s="70">
        <f>M33</f>
        <v>416.67</v>
      </c>
      <c r="O33" s="70">
        <f>N33</f>
        <v>416.67</v>
      </c>
      <c r="P33" s="70">
        <f>O33</f>
        <v>416.67</v>
      </c>
      <c r="Q33" s="70">
        <f>P33</f>
        <v>416.67</v>
      </c>
      <c r="R33" s="70">
        <f>Q33</f>
        <v>416.67</v>
      </c>
      <c r="S33" s="70">
        <f>R33</f>
        <v>416.67</v>
      </c>
      <c r="T33" s="70">
        <f>S33</f>
        <v>416.67</v>
      </c>
      <c r="U33" s="70">
        <f>T33</f>
        <v>416.67</v>
      </c>
      <c r="V33" s="70">
        <f>U33</f>
        <v>416.67</v>
      </c>
      <c r="W33" s="70">
        <f>V33</f>
        <v>416.67</v>
      </c>
      <c r="X33" s="69">
        <f>G33-SUM(M33:W33)</f>
        <v>416.63000000000011</v>
      </c>
      <c r="Y33" s="50">
        <f>SUM(M33:X33)</f>
        <v>5000</v>
      </c>
      <c r="Z33" s="49">
        <f>G33-Y33</f>
        <v>0</v>
      </c>
      <c r="AA33" s="72"/>
      <c r="AB33" s="78">
        <v>8221</v>
      </c>
      <c r="AC33" s="67" t="s">
        <v>35</v>
      </c>
      <c r="AD33" s="71">
        <f>SUM(M33:O33)</f>
        <v>1250.01</v>
      </c>
      <c r="AE33" s="70">
        <f>SUM(P33:R33)</f>
        <v>1250.01</v>
      </c>
      <c r="AF33" s="70">
        <f>SUM(S33:U33)</f>
        <v>1250.01</v>
      </c>
      <c r="AG33" s="69">
        <f>SUM(V33:X33)</f>
        <v>1249.9700000000003</v>
      </c>
      <c r="AH33" s="51">
        <f>SUM(AD33:AG33)</f>
        <v>5000</v>
      </c>
      <c r="AI33" s="12">
        <f>G33-AH33</f>
        <v>0</v>
      </c>
      <c r="AK33">
        <v>33</v>
      </c>
      <c r="AL33" s="78">
        <v>8221</v>
      </c>
      <c r="AM33" s="67" t="s">
        <v>35</v>
      </c>
      <c r="AN33" s="50">
        <f ca="1">INDIRECT(AN$1&amp;$AK33)</f>
        <v>416.67</v>
      </c>
      <c r="AO33" s="49">
        <v>350</v>
      </c>
      <c r="AP33" s="48">
        <f ca="1">-AO33+AN33</f>
        <v>66.670000000000016</v>
      </c>
      <c r="AQ33" s="47">
        <f ca="1">IF(AN33=0,IF(OR(AP33&gt;0,AP33&lt;0),1,""),AP33/AN33)</f>
        <v>0.16000671994624047</v>
      </c>
      <c r="AS33" s="78">
        <v>8221</v>
      </c>
      <c r="AT33" s="67" t="s">
        <v>35</v>
      </c>
      <c r="AU33" s="49">
        <f ca="1">INDIRECT(AU$1&amp;$AK33)</f>
        <v>416.67</v>
      </c>
      <c r="AV33" s="49">
        <v>450</v>
      </c>
      <c r="AW33" s="48">
        <f ca="1">-AV33+AU33</f>
        <v>-33.329999999999984</v>
      </c>
      <c r="AX33" s="47">
        <f ca="1">IF(AU33=0,IF(OR(AW33&gt;0,AW33&lt;0),1,""),AW33/AU33)</f>
        <v>-7.9991360069119402E-2</v>
      </c>
      <c r="AY33" s="49">
        <f ca="1">AU33+AN33</f>
        <v>833.34</v>
      </c>
      <c r="AZ33" s="49">
        <f>AV33+AO33</f>
        <v>800</v>
      </c>
      <c r="BA33" s="48">
        <f ca="1">-AZ33+AY33</f>
        <v>33.340000000000032</v>
      </c>
      <c r="BB33" s="47">
        <f ca="1">IF(AY33=0,IF(OR(BA33&gt;0,BA33&lt;0),1,""),BA33/AY33)</f>
        <v>4.0007679938560525E-2</v>
      </c>
      <c r="BD33" s="78">
        <v>8221</v>
      </c>
      <c r="BE33" s="67" t="s">
        <v>35</v>
      </c>
      <c r="BF33" s="50">
        <f ca="1">INDIRECT(BF$1&amp;$AK33)</f>
        <v>416.67</v>
      </c>
      <c r="BG33" s="49">
        <v>425</v>
      </c>
      <c r="BH33" s="48">
        <f ca="1">-BG33+BF33</f>
        <v>-8.3299999999999841</v>
      </c>
      <c r="BI33" s="47">
        <f ca="1">IF(BF33=0,IF(OR(BH33&gt;0,BH33&lt;0),1,""),BH33/BF33)</f>
        <v>-1.9991840065279438E-2</v>
      </c>
      <c r="BJ33" s="49">
        <f ca="1">BF33+AY33</f>
        <v>1250.01</v>
      </c>
      <c r="BK33" s="49">
        <f>BG33+AZ33</f>
        <v>1225</v>
      </c>
      <c r="BL33" s="48">
        <f ca="1">-BK33+BJ33</f>
        <v>25.009999999999991</v>
      </c>
      <c r="BM33" s="47">
        <f ca="1">IF(BJ33=0,IF(OR(BL33&gt;0,BL33&lt;0),1,""),BL33/BJ33)</f>
        <v>2.0007839937280496E-2</v>
      </c>
      <c r="BO33" s="78">
        <v>8221</v>
      </c>
      <c r="BP33" s="67" t="s">
        <v>35</v>
      </c>
      <c r="BQ33" s="50">
        <f ca="1">INDIRECT(BQ$1&amp;$AK33)</f>
        <v>416.67</v>
      </c>
      <c r="BR33" s="49"/>
      <c r="BS33" s="48">
        <f ca="1">-BR33+BQ33</f>
        <v>416.67</v>
      </c>
      <c r="BT33" s="47">
        <f ca="1">IF(BQ33=0,IF(OR(BS33&gt;0,BS33&lt;0),1,""),BS33/BQ33)</f>
        <v>1</v>
      </c>
      <c r="BU33" s="49">
        <f ca="1">BQ33+BJ33</f>
        <v>1666.68</v>
      </c>
      <c r="BV33" s="49">
        <f>BR33+BK33</f>
        <v>1225</v>
      </c>
      <c r="BW33" s="48">
        <f ca="1">-BV33+BU33</f>
        <v>441.68000000000006</v>
      </c>
      <c r="BX33" s="47">
        <f ca="1">IF(BU33=0,IF(OR(BW33&gt;0,BW33&lt;0),1,""),BW33/BU33)</f>
        <v>0.26500587995296038</v>
      </c>
      <c r="BZ33" s="78">
        <v>8221</v>
      </c>
      <c r="CA33" s="67" t="s">
        <v>35</v>
      </c>
      <c r="CB33" s="50">
        <f ca="1">INDIRECT(CB$1&amp;$AK33)</f>
        <v>416.67</v>
      </c>
      <c r="CC33" s="49"/>
      <c r="CD33" s="48">
        <f ca="1">-CC33+CB33</f>
        <v>416.67</v>
      </c>
      <c r="CE33" s="47">
        <f ca="1">IF(CB33=0,IF(OR(CD33&gt;0,CD33&lt;0),1,""),CD33/CB33)</f>
        <v>1</v>
      </c>
      <c r="CF33" s="49">
        <f ca="1">CB33+BU33</f>
        <v>2083.35</v>
      </c>
      <c r="CG33" s="49">
        <f>CC33+BV33</f>
        <v>1225</v>
      </c>
      <c r="CH33" s="48">
        <f ca="1">-CG33+CF33</f>
        <v>858.34999999999991</v>
      </c>
      <c r="CI33" s="47">
        <f ca="1">IF(CF33=0,IF(OR(CH33&gt;0,CH33&lt;0),1,""),CH33/CF33)</f>
        <v>0.41200470396236827</v>
      </c>
      <c r="CK33" s="78">
        <v>8221</v>
      </c>
      <c r="CL33" s="67" t="s">
        <v>35</v>
      </c>
      <c r="CM33" s="50">
        <f ca="1">INDIRECT(CM$1&amp;$AK33)</f>
        <v>416.67</v>
      </c>
      <c r="CN33" s="49"/>
      <c r="CO33" s="48">
        <f ca="1">-CN33+CM33</f>
        <v>416.67</v>
      </c>
      <c r="CP33" s="47">
        <f ca="1">IF(CM33=0,IF(OR(CO33&gt;0,CO33&lt;0),1,""),CO33/CM33)</f>
        <v>1</v>
      </c>
      <c r="CQ33" s="49">
        <f ca="1">CM33+CF33</f>
        <v>2500.02</v>
      </c>
      <c r="CR33" s="49">
        <f>CN33+CG33</f>
        <v>1225</v>
      </c>
      <c r="CS33" s="48">
        <f ca="1">-CR33+CQ33</f>
        <v>1275.02</v>
      </c>
      <c r="CT33" s="47">
        <f ca="1">IF(CQ33=0,IF(OR(CS33&gt;0,CS33&lt;0),1,""),CS33/CQ33)</f>
        <v>0.51000391996864025</v>
      </c>
      <c r="CV33" s="78">
        <v>8221</v>
      </c>
      <c r="CW33" s="67" t="s">
        <v>35</v>
      </c>
      <c r="CX33" s="50">
        <f ca="1">INDIRECT(CX$1&amp;$AK33)</f>
        <v>416.67</v>
      </c>
      <c r="CY33" s="49"/>
      <c r="CZ33" s="48">
        <f ca="1">-CY33+CX33</f>
        <v>416.67</v>
      </c>
      <c r="DA33" s="47">
        <f ca="1">IF(CX33=0,IF(OR(CZ33&gt;0,CZ33&lt;0),1,""),CZ33/CX33)</f>
        <v>1</v>
      </c>
      <c r="DB33" s="49">
        <f ca="1">CX33+CQ33</f>
        <v>2916.69</v>
      </c>
      <c r="DC33" s="49">
        <f>CY33+CR33</f>
        <v>1225</v>
      </c>
      <c r="DD33" s="48">
        <f ca="1">-DC33+DB33</f>
        <v>1691.69</v>
      </c>
      <c r="DE33" s="47">
        <f ca="1">IF(DB33=0,IF(OR(DD33&gt;0,DD33&lt;0),1,""),DD33/DB33)</f>
        <v>0.58000335997312025</v>
      </c>
      <c r="DG33" s="78">
        <v>8221</v>
      </c>
      <c r="DH33" s="67" t="s">
        <v>35</v>
      </c>
      <c r="DI33" s="50">
        <f ca="1">INDIRECT(DI$1&amp;$AK33)</f>
        <v>416.67</v>
      </c>
      <c r="DJ33" s="49"/>
      <c r="DK33" s="48">
        <f ca="1">-DJ33+DI33</f>
        <v>416.67</v>
      </c>
      <c r="DL33" s="47">
        <f ca="1">IF(DI33=0,IF(OR(DK33&gt;0,DK33&lt;0),1,""),DK33/DI33)</f>
        <v>1</v>
      </c>
      <c r="DM33" s="49">
        <f ca="1">DI33+DB33</f>
        <v>3333.36</v>
      </c>
      <c r="DN33" s="49">
        <f>DJ33+DC33</f>
        <v>1225</v>
      </c>
      <c r="DO33" s="48">
        <f ca="1">-DN33+DM33</f>
        <v>2108.36</v>
      </c>
      <c r="DP33" s="47">
        <f ca="1">IF(DM33=0,IF(OR(DO33&gt;0,DO33&lt;0),1,""),DO33/DM33)</f>
        <v>0.63250293997648022</v>
      </c>
      <c r="DR33" s="78">
        <v>8221</v>
      </c>
      <c r="DS33" s="67" t="s">
        <v>35</v>
      </c>
      <c r="DT33" s="50">
        <f ca="1">INDIRECT(DT$1&amp;$AK33)</f>
        <v>416.67</v>
      </c>
      <c r="DU33" s="49"/>
      <c r="DV33" s="48">
        <f ca="1">-DU33+DT33</f>
        <v>416.67</v>
      </c>
      <c r="DW33" s="47">
        <f ca="1">IF(DT33=0,IF(OR(DV33&gt;0,DV33&lt;0),1,""),DV33/DT33)</f>
        <v>1</v>
      </c>
      <c r="DX33" s="49">
        <f ca="1">DT33+DM33</f>
        <v>3750.03</v>
      </c>
      <c r="DY33" s="49">
        <f>DU33+DN33</f>
        <v>1225</v>
      </c>
      <c r="DZ33" s="48">
        <f ca="1">-DY33+DX33</f>
        <v>2525.0300000000002</v>
      </c>
      <c r="EA33" s="47">
        <f ca="1">IF(DX33=0,IF(OR(DZ33&gt;0,DZ33&lt;0),1,""),DZ33/DX33)</f>
        <v>0.67333594664576013</v>
      </c>
      <c r="EC33" s="78">
        <v>8221</v>
      </c>
      <c r="ED33" s="67" t="s">
        <v>35</v>
      </c>
      <c r="EE33" s="50">
        <f ca="1">INDIRECT(EE$1&amp;$AK33)</f>
        <v>416.67</v>
      </c>
      <c r="EF33" s="49"/>
      <c r="EG33" s="48">
        <f ca="1">-EF33+EE33</f>
        <v>416.67</v>
      </c>
      <c r="EH33" s="47">
        <f ca="1">IF(EE33=0,IF(OR(EG33&gt;0,EG33&lt;0),1,""),EG33/EE33)</f>
        <v>1</v>
      </c>
      <c r="EI33" s="49">
        <f ca="1">EE33+DX33</f>
        <v>4166.7</v>
      </c>
      <c r="EJ33" s="49">
        <f>EF33+DY33</f>
        <v>1225</v>
      </c>
      <c r="EK33" s="48">
        <f ca="1">-EJ33+EI33</f>
        <v>2941.7</v>
      </c>
      <c r="EL33" s="47">
        <f ca="1">IF(EI33=0,IF(OR(EK33&gt;0,EK33&lt;0),1,""),EK33/EI33)</f>
        <v>0.70600235198118411</v>
      </c>
      <c r="EN33" s="78">
        <v>8221</v>
      </c>
      <c r="EO33" s="67" t="s">
        <v>35</v>
      </c>
      <c r="EP33" s="50">
        <f ca="1">INDIRECT(EP$1&amp;$AK33)</f>
        <v>416.67</v>
      </c>
      <c r="EQ33" s="49"/>
      <c r="ER33" s="48">
        <f ca="1">-EQ33+EP33</f>
        <v>416.67</v>
      </c>
      <c r="ES33" s="47">
        <f ca="1">IF(EP33=0,IF(OR(ER33&gt;0,ER33&lt;0),1,""),ER33/EP33)</f>
        <v>1</v>
      </c>
      <c r="ET33" s="49">
        <f ca="1">EP33+EI33</f>
        <v>4583.37</v>
      </c>
      <c r="EU33" s="49">
        <f>EQ33+EJ33</f>
        <v>1225</v>
      </c>
      <c r="EV33" s="48">
        <f ca="1">-EU33+ET33</f>
        <v>3358.37</v>
      </c>
      <c r="EW33" s="47">
        <f ca="1">IF(ET33=0,IF(OR(EV33&gt;0,EV33&lt;0),1,""),EV33/ET33)</f>
        <v>0.73272941089198562</v>
      </c>
      <c r="EY33" s="78">
        <v>8221</v>
      </c>
      <c r="EZ33" s="67" t="s">
        <v>35</v>
      </c>
      <c r="FA33" s="50">
        <f ca="1">INDIRECT(FA$1&amp;$AK33)</f>
        <v>416.63000000000011</v>
      </c>
      <c r="FB33" s="49"/>
      <c r="FC33" s="48">
        <f ca="1">-FB33+FA33</f>
        <v>416.63000000000011</v>
      </c>
      <c r="FD33" s="47">
        <f ca="1">IF(FA33=0,IF(OR(FC33&gt;0,FC33&lt;0),1,""),FC33/FA33)</f>
        <v>1</v>
      </c>
      <c r="FE33" s="49">
        <f ca="1">FA33+ET33</f>
        <v>5000</v>
      </c>
      <c r="FF33" s="49">
        <f>FB33+EU33</f>
        <v>1225</v>
      </c>
      <c r="FG33" s="48">
        <f ca="1">-FF33+FE33</f>
        <v>3775</v>
      </c>
      <c r="FH33" s="47">
        <f ca="1">IF(FE33=0,IF(OR(FG33&gt;0,FG33&lt;0),1,""),FG33/FE33)</f>
        <v>0.755</v>
      </c>
      <c r="FJ33" t="b">
        <f ca="1">FE33=Y33</f>
        <v>1</v>
      </c>
    </row>
    <row r="34" spans="1:166" ht="15.75" thickBot="1" x14ac:dyDescent="0.3">
      <c r="A34" s="11"/>
      <c r="B34" s="4" t="s">
        <v>34</v>
      </c>
      <c r="C34" s="42"/>
      <c r="D34" s="65">
        <f>SUBTOTAL(9,D32:D33)</f>
        <v>66200</v>
      </c>
      <c r="E34" s="64"/>
      <c r="F34" s="64">
        <f>SUBTOTAL(9,F32:F33)</f>
        <v>0</v>
      </c>
      <c r="G34" s="64">
        <f>SUBTOTAL(9,G32:G33)</f>
        <v>66200</v>
      </c>
      <c r="H34" s="42"/>
      <c r="I34" s="63"/>
      <c r="J34" s="11"/>
      <c r="K34" s="4" t="s">
        <v>34</v>
      </c>
      <c r="L34" s="40"/>
      <c r="M34" s="38">
        <f>SUBTOTAL(9,M32:M33)</f>
        <v>5516.67</v>
      </c>
      <c r="N34" s="17">
        <f>SUBTOTAL(9,N32:N33)</f>
        <v>5516.67</v>
      </c>
      <c r="O34" s="17">
        <f>SUBTOTAL(9,O32:O33)</f>
        <v>5516.67</v>
      </c>
      <c r="P34" s="17">
        <f>SUBTOTAL(9,P32:P33)</f>
        <v>5516.67</v>
      </c>
      <c r="Q34" s="17">
        <f>SUBTOTAL(9,Q32:Q33)</f>
        <v>5516.67</v>
      </c>
      <c r="R34" s="17">
        <f>SUBTOTAL(9,R32:R33)</f>
        <v>5516.67</v>
      </c>
      <c r="S34" s="17">
        <f>SUBTOTAL(9,S32:S33)</f>
        <v>5516.67</v>
      </c>
      <c r="T34" s="17">
        <f>SUBTOTAL(9,T32:T33)</f>
        <v>5516.67</v>
      </c>
      <c r="U34" s="17">
        <f>SUBTOTAL(9,U32:U33)</f>
        <v>5516.67</v>
      </c>
      <c r="V34" s="17">
        <f>SUBTOTAL(9,V32:V33)</f>
        <v>5516.67</v>
      </c>
      <c r="W34" s="17">
        <f>SUBTOTAL(9,W32:W33)</f>
        <v>5516.67</v>
      </c>
      <c r="X34" s="16">
        <f>SUBTOTAL(9,X32:X33)</f>
        <v>5516.63</v>
      </c>
      <c r="Y34" s="38">
        <f>SUBTOTAL(9,Y32:Y33)</f>
        <v>66200</v>
      </c>
      <c r="Z34" s="37">
        <f>G34-Y34</f>
        <v>0</v>
      </c>
      <c r="AA34" s="72"/>
      <c r="AB34" s="11">
        <v>8210</v>
      </c>
      <c r="AC34" s="4" t="s">
        <v>34</v>
      </c>
      <c r="AD34" s="9">
        <f>SUBTOTAL(9,AD32:AD33)</f>
        <v>16550.009999999998</v>
      </c>
      <c r="AE34" s="17">
        <f>SUBTOTAL(9,AE32:AE33)</f>
        <v>16550.009999999998</v>
      </c>
      <c r="AF34" s="17">
        <f>SUBTOTAL(9,AF32:AF33)</f>
        <v>16550.009999999998</v>
      </c>
      <c r="AG34" s="16">
        <f>SUBTOTAL(9,AG32:AG33)</f>
        <v>16549.97</v>
      </c>
      <c r="AH34" s="39">
        <f>SUBTOTAL(9,AH32:AH33)</f>
        <v>66200</v>
      </c>
      <c r="AI34" s="6">
        <f>G34-AH34</f>
        <v>0</v>
      </c>
      <c r="AK34">
        <v>34</v>
      </c>
      <c r="AL34" s="11">
        <v>8210</v>
      </c>
      <c r="AM34" s="4" t="s">
        <v>34</v>
      </c>
      <c r="AN34" s="38">
        <f ca="1">SUBTOTAL(9,AN32:AN33)</f>
        <v>5516.67</v>
      </c>
      <c r="AO34" s="37">
        <f>SUBTOTAL(9,AO32:AO33)</f>
        <v>5450</v>
      </c>
      <c r="AP34" s="36">
        <f ca="1">SUBTOTAL(9,AP32:AP33)</f>
        <v>66.670000000000016</v>
      </c>
      <c r="AQ34" s="2">
        <f ca="1">IF(AN34=0,IF(OR(AP34&gt;0,AP34&lt;0),1,""),AP34/AN34)</f>
        <v>1.2085189072393313E-2</v>
      </c>
      <c r="AS34" s="11">
        <v>8210</v>
      </c>
      <c r="AT34" s="4" t="s">
        <v>34</v>
      </c>
      <c r="AU34" s="37">
        <f ca="1">SUBTOTAL(9,AU32:AU33)</f>
        <v>5516.67</v>
      </c>
      <c r="AV34" s="37">
        <f ca="1">SUBTOTAL(9,AV32:AV33)</f>
        <v>5550</v>
      </c>
      <c r="AW34" s="36">
        <f ca="1">SUBTOTAL(9,AW32:AW33)</f>
        <v>-33.329999999999984</v>
      </c>
      <c r="AX34" s="2">
        <f ca="1">IF(AU34=0,IF(OR(AW34&gt;0,AW34&lt;0),1,""),AW34/AU34)</f>
        <v>-6.0416881923334156E-3</v>
      </c>
      <c r="AY34" s="37">
        <f ca="1">SUBTOTAL(9,AY32:AY33)</f>
        <v>11033.34</v>
      </c>
      <c r="AZ34" s="37">
        <f ca="1">SUBTOTAL(9,AZ32:AZ33)</f>
        <v>11000</v>
      </c>
      <c r="BA34" s="36">
        <f ca="1">SUBTOTAL(9,BA32:BA33)</f>
        <v>33.340000000000032</v>
      </c>
      <c r="BB34" s="2">
        <f ca="1">IF(AY34=0,IF(OR(BA34&gt;0,BA34&lt;0),1,""),BA34/AY34)</f>
        <v>3.0217504400299484E-3</v>
      </c>
      <c r="BD34" s="11">
        <v>8210</v>
      </c>
      <c r="BE34" s="4" t="s">
        <v>34</v>
      </c>
      <c r="BF34" s="38">
        <f ca="1">SUBTOTAL(9,BF32:BF33)</f>
        <v>5516.67</v>
      </c>
      <c r="BG34" s="37">
        <f ca="1">SUBTOTAL(9,BG32:BG33)</f>
        <v>5525</v>
      </c>
      <c r="BH34" s="36">
        <f ca="1">SUBTOTAL(9,BH32:BH33)</f>
        <v>-8.3299999999999841</v>
      </c>
      <c r="BI34" s="2">
        <f ca="1">IF(BF34=0,IF(OR(BH34&gt;0,BH34&lt;0),1,""),BH34/BF34)</f>
        <v>-1.5099688761517336E-3</v>
      </c>
      <c r="BJ34" s="37">
        <f ca="1">SUBTOTAL(9,BJ32:BJ33)</f>
        <v>16550.009999999998</v>
      </c>
      <c r="BK34" s="37">
        <f ca="1">SUBTOTAL(9,BK32:BK33)</f>
        <v>16525</v>
      </c>
      <c r="BL34" s="36">
        <f ca="1">SUBTOTAL(9,BL32:BL33)</f>
        <v>25.009999999999991</v>
      </c>
      <c r="BM34" s="2">
        <f ca="1">IF(BJ34=0,IF(OR(BL34&gt;0,BL34&lt;0),1,""),BL34/BJ34)</f>
        <v>1.5111773346360511E-3</v>
      </c>
      <c r="BO34" s="11">
        <v>8210</v>
      </c>
      <c r="BP34" s="4" t="s">
        <v>34</v>
      </c>
      <c r="BQ34" s="38">
        <f ca="1">SUBTOTAL(9,BQ32:BQ33)</f>
        <v>5516.67</v>
      </c>
      <c r="BR34" s="37">
        <f>SUBTOTAL(9,BR32:BR33)</f>
        <v>0</v>
      </c>
      <c r="BS34" s="36">
        <f ca="1">SUBTOTAL(9,BS32:BS33)</f>
        <v>5516.67</v>
      </c>
      <c r="BT34" s="2">
        <f ca="1">IF(BQ34=0,IF(OR(BS34&gt;0,BS34&lt;0),1,""),BS34/BQ34)</f>
        <v>1</v>
      </c>
      <c r="BU34" s="37">
        <f ca="1">SUBTOTAL(9,BU32:BU33)</f>
        <v>22066.68</v>
      </c>
      <c r="BV34" s="37">
        <f ca="1">SUBTOTAL(9,BV32:BV33)</f>
        <v>16525</v>
      </c>
      <c r="BW34" s="36">
        <f ca="1">SUBTOTAL(9,BW32:BW33)</f>
        <v>5541.68</v>
      </c>
      <c r="BX34" s="2">
        <f ca="1">IF(BU34=0,IF(OR(BW34&gt;0,BW34&lt;0),1,""),BW34/BU34)</f>
        <v>0.25113338300097704</v>
      </c>
      <c r="BZ34" s="11">
        <v>8210</v>
      </c>
      <c r="CA34" s="4" t="s">
        <v>34</v>
      </c>
      <c r="CB34" s="38">
        <f ca="1">SUBTOTAL(9,CB32:CB33)</f>
        <v>5516.67</v>
      </c>
      <c r="CC34" s="37">
        <f>SUBTOTAL(9,CC32:CC33)</f>
        <v>0</v>
      </c>
      <c r="CD34" s="36">
        <f ca="1">SUBTOTAL(9,CD32:CD33)</f>
        <v>5516.67</v>
      </c>
      <c r="CE34" s="2">
        <f ca="1">IF(CB34=0,IF(OR(CD34&gt;0,CD34&lt;0),1,""),CD34/CB34)</f>
        <v>1</v>
      </c>
      <c r="CF34" s="37">
        <f ca="1">SUBTOTAL(9,CF32:CF33)</f>
        <v>27583.35</v>
      </c>
      <c r="CG34" s="37">
        <f ca="1">SUBTOTAL(9,CG32:CG33)</f>
        <v>16525</v>
      </c>
      <c r="CH34" s="36">
        <f ca="1">SUBTOTAL(9,CH32:CH33)</f>
        <v>11058.35</v>
      </c>
      <c r="CI34" s="2">
        <f ca="1">IF(CF34=0,IF(OR(CH34&gt;0,CH34&lt;0),1,""),CH34/CF34)</f>
        <v>0.40090670640078169</v>
      </c>
      <c r="CK34" s="11">
        <v>8210</v>
      </c>
      <c r="CL34" s="4" t="s">
        <v>34</v>
      </c>
      <c r="CM34" s="38">
        <f ca="1">SUBTOTAL(9,CM32:CM33)</f>
        <v>5516.67</v>
      </c>
      <c r="CN34" s="37">
        <f>SUBTOTAL(9,CN32:CN33)</f>
        <v>0</v>
      </c>
      <c r="CO34" s="36">
        <f ca="1">SUBTOTAL(9,CO32:CO33)</f>
        <v>5516.67</v>
      </c>
      <c r="CP34" s="2">
        <f ca="1">IF(CM34=0,IF(OR(CO34&gt;0,CO34&lt;0),1,""),CO34/CM34)</f>
        <v>1</v>
      </c>
      <c r="CQ34" s="37">
        <f ca="1">SUBTOTAL(9,CQ32:CQ33)</f>
        <v>33100.019999999997</v>
      </c>
      <c r="CR34" s="37">
        <f ca="1">SUBTOTAL(9,CR32:CR33)</f>
        <v>16525</v>
      </c>
      <c r="CS34" s="36">
        <f ca="1">SUBTOTAL(9,CS32:CS33)</f>
        <v>16575.02</v>
      </c>
      <c r="CT34" s="2">
        <f ca="1">IF(CQ34=0,IF(OR(CS34&gt;0,CS34&lt;0),1,""),CS34/CQ34)</f>
        <v>0.50075558866731806</v>
      </c>
      <c r="CV34" s="11">
        <v>8210</v>
      </c>
      <c r="CW34" s="4" t="s">
        <v>34</v>
      </c>
      <c r="CX34" s="38">
        <f ca="1">SUBTOTAL(9,CX32:CX33)</f>
        <v>5516.67</v>
      </c>
      <c r="CY34" s="37">
        <f>SUBTOTAL(9,CY32:CY33)</f>
        <v>0</v>
      </c>
      <c r="CZ34" s="36">
        <f ca="1">SUBTOTAL(9,CZ32:CZ33)</f>
        <v>5516.67</v>
      </c>
      <c r="DA34" s="2">
        <f ca="1">IF(CX34=0,IF(OR(CZ34&gt;0,CZ34&lt;0),1,""),CZ34/CX34)</f>
        <v>1</v>
      </c>
      <c r="DB34" s="37">
        <f ca="1">SUBTOTAL(9,DB32:DB33)</f>
        <v>38616.69</v>
      </c>
      <c r="DC34" s="37">
        <f ca="1">SUBTOTAL(9,DC32:DC33)</f>
        <v>16525</v>
      </c>
      <c r="DD34" s="36">
        <f ca="1">SUBTOTAL(9,DD32:DD33)</f>
        <v>22091.69</v>
      </c>
      <c r="DE34" s="2">
        <f ca="1">IF(DB34=0,IF(OR(DD34&gt;0,DD34&lt;0),1,""),DD34/DB34)</f>
        <v>0.5720762188577011</v>
      </c>
      <c r="DG34" s="11">
        <v>8210</v>
      </c>
      <c r="DH34" s="4" t="s">
        <v>34</v>
      </c>
      <c r="DI34" s="38">
        <f ca="1">SUBTOTAL(9,DI32:DI33)</f>
        <v>5516.67</v>
      </c>
      <c r="DJ34" s="37">
        <f>SUBTOTAL(9,DJ32:DJ33)</f>
        <v>0</v>
      </c>
      <c r="DK34" s="36">
        <f ca="1">SUBTOTAL(9,DK32:DK33)</f>
        <v>5516.67</v>
      </c>
      <c r="DL34" s="2">
        <f ca="1">IF(DI34=0,IF(OR(DK34&gt;0,DK34&lt;0),1,""),DK34/DI34)</f>
        <v>1</v>
      </c>
      <c r="DM34" s="37">
        <f ca="1">SUBTOTAL(9,DM32:DM33)</f>
        <v>44133.36</v>
      </c>
      <c r="DN34" s="37">
        <f ca="1">SUBTOTAL(9,DN32:DN33)</f>
        <v>16525</v>
      </c>
      <c r="DO34" s="36">
        <f ca="1">SUBTOTAL(9,DO32:DO33)</f>
        <v>27608.36</v>
      </c>
      <c r="DP34" s="2">
        <f ca="1">IF(DM34=0,IF(OR(DO34&gt;0,DO34&lt;0),1,""),DO34/DM34)</f>
        <v>0.62556669150048849</v>
      </c>
      <c r="DR34" s="11">
        <v>8210</v>
      </c>
      <c r="DS34" s="4" t="s">
        <v>34</v>
      </c>
      <c r="DT34" s="38">
        <f ca="1">SUBTOTAL(9,DT32:DT33)</f>
        <v>5516.67</v>
      </c>
      <c r="DU34" s="37">
        <f>SUBTOTAL(9,DU32:DU33)</f>
        <v>0</v>
      </c>
      <c r="DV34" s="36">
        <f ca="1">SUBTOTAL(9,DV32:DV33)</f>
        <v>5516.67</v>
      </c>
      <c r="DW34" s="2">
        <f ca="1">IF(DT34=0,IF(OR(DV34&gt;0,DV34&lt;0),1,""),DV34/DT34)</f>
        <v>1</v>
      </c>
      <c r="DX34" s="37">
        <f ca="1">SUBTOTAL(9,DX32:DX33)</f>
        <v>49650.03</v>
      </c>
      <c r="DY34" s="37">
        <f ca="1">SUBTOTAL(9,DY32:DY33)</f>
        <v>16525</v>
      </c>
      <c r="DZ34" s="36">
        <f ca="1">SUBTOTAL(9,DZ32:DZ33)</f>
        <v>33125.03</v>
      </c>
      <c r="EA34" s="2">
        <f ca="1">IF(DX34=0,IF(OR(DZ34&gt;0,DZ34&lt;0),1,""),DZ34/DX34)</f>
        <v>0.66717039244487863</v>
      </c>
      <c r="EC34" s="11">
        <v>8210</v>
      </c>
      <c r="ED34" s="4" t="s">
        <v>34</v>
      </c>
      <c r="EE34" s="38">
        <f ca="1">SUBTOTAL(9,EE32:EE33)</f>
        <v>5516.67</v>
      </c>
      <c r="EF34" s="37">
        <f>SUBTOTAL(9,EF32:EF33)</f>
        <v>0</v>
      </c>
      <c r="EG34" s="36">
        <f ca="1">SUBTOTAL(9,EG32:EG33)</f>
        <v>5516.67</v>
      </c>
      <c r="EH34" s="2">
        <f ca="1">IF(EE34=0,IF(OR(EG34&gt;0,EG34&lt;0),1,""),EG34/EE34)</f>
        <v>1</v>
      </c>
      <c r="EI34" s="37">
        <f ca="1">SUBTOTAL(9,EI32:EI33)</f>
        <v>55166.7</v>
      </c>
      <c r="EJ34" s="37">
        <f ca="1">SUBTOTAL(9,EJ32:EJ33)</f>
        <v>16525</v>
      </c>
      <c r="EK34" s="36">
        <f ca="1">SUBTOTAL(9,EK32:EK33)</f>
        <v>38641.699999999997</v>
      </c>
      <c r="EL34" s="2">
        <f ca="1">IF(EI34=0,IF(OR(EK34&gt;0,EK34&lt;0),1,""),EK34/EI34)</f>
        <v>0.70045335320039082</v>
      </c>
      <c r="EN34" s="11">
        <v>8210</v>
      </c>
      <c r="EO34" s="4" t="s">
        <v>34</v>
      </c>
      <c r="EP34" s="38">
        <f ca="1">SUBTOTAL(9,EP32:EP33)</f>
        <v>5516.67</v>
      </c>
      <c r="EQ34" s="37">
        <f>SUBTOTAL(9,EQ32:EQ33)</f>
        <v>0</v>
      </c>
      <c r="ER34" s="36">
        <f ca="1">SUBTOTAL(9,ER32:ER33)</f>
        <v>5516.67</v>
      </c>
      <c r="ES34" s="2">
        <f ca="1">IF(EP34=0,IF(OR(ER34&gt;0,ER34&lt;0),1,""),ER34/EP34)</f>
        <v>1</v>
      </c>
      <c r="ET34" s="37">
        <f ca="1">SUBTOTAL(9,ET32:ET33)</f>
        <v>60683.37</v>
      </c>
      <c r="EU34" s="37">
        <f ca="1">SUBTOTAL(9,EU32:EU33)</f>
        <v>16525</v>
      </c>
      <c r="EV34" s="36">
        <f ca="1">SUBTOTAL(9,EV32:EV33)</f>
        <v>44158.37</v>
      </c>
      <c r="EW34" s="2">
        <f ca="1">IF(ET34=0,IF(OR(EV34&gt;0,EV34&lt;0),1,""),EV34/ET34)</f>
        <v>0.72768486654580988</v>
      </c>
      <c r="EY34" s="11">
        <v>8210</v>
      </c>
      <c r="EZ34" s="4" t="s">
        <v>34</v>
      </c>
      <c r="FA34" s="38">
        <f ca="1">SUBTOTAL(9,FA32:FA33)</f>
        <v>5516.63</v>
      </c>
      <c r="FB34" s="37">
        <f>SUBTOTAL(9,FB32:FB33)</f>
        <v>0</v>
      </c>
      <c r="FC34" s="36">
        <f ca="1">SUBTOTAL(9,FC32:FC33)</f>
        <v>5516.63</v>
      </c>
      <c r="FD34" s="2">
        <f ca="1">IF(FA34=0,IF(OR(FC34&gt;0,FC34&lt;0),1,""),FC34/FA34)</f>
        <v>1</v>
      </c>
      <c r="FE34" s="37">
        <f ca="1">SUBTOTAL(9,FE32:FE33)</f>
        <v>66200</v>
      </c>
      <c r="FF34" s="37">
        <f ca="1">SUBTOTAL(9,FF32:FF33)</f>
        <v>16525</v>
      </c>
      <c r="FG34" s="36">
        <f ca="1">SUBTOTAL(9,FG32:FG33)</f>
        <v>49675</v>
      </c>
      <c r="FH34" s="2">
        <f ca="1">IF(FE34=0,IF(OR(FG34&gt;0,FG34&lt;0),1,""),FG34/FE34)</f>
        <v>0.75037764350453173</v>
      </c>
      <c r="FJ34" t="b">
        <f ca="1">FE34=Y34</f>
        <v>1</v>
      </c>
    </row>
    <row r="35" spans="1:166" ht="15.75" thickBot="1" x14ac:dyDescent="0.3">
      <c r="A35" s="11">
        <v>8260</v>
      </c>
      <c r="B35" s="81" t="s">
        <v>33</v>
      </c>
      <c r="C35" s="84"/>
      <c r="D35" s="86"/>
      <c r="E35" s="85"/>
      <c r="F35" s="85"/>
      <c r="G35" s="85"/>
      <c r="H35" s="84"/>
      <c r="I35" s="83"/>
      <c r="J35" s="11">
        <v>8260</v>
      </c>
      <c r="K35" s="81" t="s">
        <v>33</v>
      </c>
      <c r="L35" s="82"/>
      <c r="M35" s="38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38"/>
      <c r="Z35" s="37"/>
      <c r="AA35" s="72"/>
      <c r="AB35" s="11">
        <v>8260</v>
      </c>
      <c r="AC35" s="81" t="s">
        <v>33</v>
      </c>
      <c r="AD35" s="9"/>
      <c r="AE35" s="17"/>
      <c r="AF35" s="17"/>
      <c r="AG35" s="16"/>
      <c r="AH35" s="28"/>
      <c r="AI35" s="35"/>
      <c r="AK35">
        <v>35</v>
      </c>
      <c r="AL35" s="11">
        <v>8260</v>
      </c>
      <c r="AM35" s="81" t="s">
        <v>33</v>
      </c>
      <c r="AN35" s="38"/>
      <c r="AO35" s="37"/>
      <c r="AP35" s="36"/>
      <c r="AQ35" s="2"/>
      <c r="AS35" s="11">
        <v>8260</v>
      </c>
      <c r="AT35" s="81" t="s">
        <v>33</v>
      </c>
      <c r="AU35" s="37"/>
      <c r="AV35" s="37"/>
      <c r="AW35" s="36"/>
      <c r="AX35" s="2"/>
      <c r="AY35" s="37"/>
      <c r="AZ35" s="37"/>
      <c r="BA35" s="36"/>
      <c r="BB35" s="2"/>
      <c r="BD35" s="11">
        <v>8260</v>
      </c>
      <c r="BE35" s="81" t="s">
        <v>33</v>
      </c>
      <c r="BF35" s="38"/>
      <c r="BG35" s="37"/>
      <c r="BH35" s="36"/>
      <c r="BI35" s="2"/>
      <c r="BJ35" s="37"/>
      <c r="BK35" s="37"/>
      <c r="BL35" s="36"/>
      <c r="BM35" s="2"/>
      <c r="BO35" s="11">
        <v>8260</v>
      </c>
      <c r="BP35" s="81" t="s">
        <v>33</v>
      </c>
      <c r="BQ35" s="38"/>
      <c r="BR35" s="37"/>
      <c r="BS35" s="36"/>
      <c r="BT35" s="2"/>
      <c r="BU35" s="37"/>
      <c r="BV35" s="37"/>
      <c r="BW35" s="36"/>
      <c r="BX35" s="2"/>
      <c r="BZ35" s="11">
        <v>8260</v>
      </c>
      <c r="CA35" s="81" t="s">
        <v>33</v>
      </c>
      <c r="CB35" s="38"/>
      <c r="CC35" s="37"/>
      <c r="CD35" s="36"/>
      <c r="CE35" s="2"/>
      <c r="CF35" s="37"/>
      <c r="CG35" s="37"/>
      <c r="CH35" s="36"/>
      <c r="CI35" s="2"/>
      <c r="CK35" s="11">
        <v>8260</v>
      </c>
      <c r="CL35" s="81" t="s">
        <v>33</v>
      </c>
      <c r="CM35" s="38"/>
      <c r="CN35" s="37"/>
      <c r="CO35" s="36"/>
      <c r="CP35" s="2"/>
      <c r="CQ35" s="37"/>
      <c r="CR35" s="37"/>
      <c r="CS35" s="36"/>
      <c r="CT35" s="2"/>
      <c r="CV35" s="11">
        <v>8260</v>
      </c>
      <c r="CW35" s="81" t="s">
        <v>33</v>
      </c>
      <c r="CX35" s="38"/>
      <c r="CY35" s="37"/>
      <c r="CZ35" s="36"/>
      <c r="DA35" s="2"/>
      <c r="DB35" s="37"/>
      <c r="DC35" s="37"/>
      <c r="DD35" s="36"/>
      <c r="DE35" s="2"/>
      <c r="DG35" s="11">
        <v>8260</v>
      </c>
      <c r="DH35" s="81" t="s">
        <v>33</v>
      </c>
      <c r="DI35" s="38"/>
      <c r="DJ35" s="37"/>
      <c r="DK35" s="36"/>
      <c r="DL35" s="2"/>
      <c r="DM35" s="37"/>
      <c r="DN35" s="37"/>
      <c r="DO35" s="36"/>
      <c r="DP35" s="2"/>
      <c r="DR35" s="11">
        <v>8260</v>
      </c>
      <c r="DS35" s="81" t="s">
        <v>33</v>
      </c>
      <c r="DT35" s="38"/>
      <c r="DU35" s="37"/>
      <c r="DV35" s="36"/>
      <c r="DW35" s="2"/>
      <c r="DX35" s="37"/>
      <c r="DY35" s="37"/>
      <c r="DZ35" s="36"/>
      <c r="EA35" s="2"/>
      <c r="EC35" s="11">
        <v>8260</v>
      </c>
      <c r="ED35" s="81" t="s">
        <v>33</v>
      </c>
      <c r="EE35" s="38"/>
      <c r="EF35" s="37"/>
      <c r="EG35" s="36"/>
      <c r="EH35" s="2"/>
      <c r="EI35" s="37"/>
      <c r="EJ35" s="37"/>
      <c r="EK35" s="36"/>
      <c r="EL35" s="2"/>
      <c r="EN35" s="11">
        <v>8260</v>
      </c>
      <c r="EO35" s="81" t="s">
        <v>33</v>
      </c>
      <c r="EP35" s="38"/>
      <c r="EQ35" s="37"/>
      <c r="ER35" s="36"/>
      <c r="ES35" s="2"/>
      <c r="ET35" s="37"/>
      <c r="EU35" s="37"/>
      <c r="EV35" s="36"/>
      <c r="EW35" s="2"/>
      <c r="EY35" s="11">
        <v>8260</v>
      </c>
      <c r="EZ35" s="81" t="s">
        <v>33</v>
      </c>
      <c r="FA35" s="38"/>
      <c r="FB35" s="37"/>
      <c r="FC35" s="36"/>
      <c r="FD35" s="2"/>
      <c r="FE35" s="37"/>
      <c r="FF35" s="37"/>
      <c r="FG35" s="36"/>
      <c r="FH35" s="2"/>
      <c r="FJ35" t="b">
        <f>FE35=Y35</f>
        <v>1</v>
      </c>
    </row>
    <row r="36" spans="1:166" x14ac:dyDescent="0.25">
      <c r="A36" s="78" t="s">
        <v>32</v>
      </c>
      <c r="B36" s="67" t="s">
        <v>31</v>
      </c>
      <c r="C36" s="56"/>
      <c r="D36" s="76">
        <v>5400</v>
      </c>
      <c r="E36" s="75"/>
      <c r="F36" s="75"/>
      <c r="G36" s="75">
        <f>D36+F36</f>
        <v>5400</v>
      </c>
      <c r="H36" s="56"/>
      <c r="I36" s="74"/>
      <c r="J36" s="78" t="s">
        <v>32</v>
      </c>
      <c r="K36" s="67" t="s">
        <v>31</v>
      </c>
      <c r="L36" s="73"/>
      <c r="M36" s="50">
        <v>0</v>
      </c>
      <c r="N36" s="70">
        <f>G36</f>
        <v>5400</v>
      </c>
      <c r="O36" s="70">
        <v>0</v>
      </c>
      <c r="P36" s="70">
        <v>0</v>
      </c>
      <c r="Q36" s="70">
        <v>0</v>
      </c>
      <c r="R36" s="70">
        <v>0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69">
        <v>0</v>
      </c>
      <c r="Y36" s="50">
        <f>SUM(M36:X36)</f>
        <v>5400</v>
      </c>
      <c r="Z36" s="49">
        <f>G36-Y36</f>
        <v>0</v>
      </c>
      <c r="AA36" s="72"/>
      <c r="AB36" s="78" t="s">
        <v>32</v>
      </c>
      <c r="AC36" s="67" t="s">
        <v>31</v>
      </c>
      <c r="AD36" s="71">
        <f>SUM(M36:O36)</f>
        <v>5400</v>
      </c>
      <c r="AE36" s="70">
        <f>SUM(P36:R36)</f>
        <v>0</v>
      </c>
      <c r="AF36" s="70">
        <f>SUM(S36:U36)</f>
        <v>0</v>
      </c>
      <c r="AG36" s="69">
        <f>SUM(V36:X36)</f>
        <v>0</v>
      </c>
      <c r="AH36" s="51">
        <f>SUM(AD36:AG36)</f>
        <v>5400</v>
      </c>
      <c r="AI36" s="12">
        <f>G36-AH36</f>
        <v>0</v>
      </c>
      <c r="AK36">
        <v>36</v>
      </c>
      <c r="AL36" s="78" t="s">
        <v>32</v>
      </c>
      <c r="AM36" s="67" t="s">
        <v>31</v>
      </c>
      <c r="AN36" s="50">
        <f ca="1">INDIRECT(AN$1&amp;$AK36)</f>
        <v>0</v>
      </c>
      <c r="AO36" s="49">
        <v>0</v>
      </c>
      <c r="AP36" s="48">
        <f ca="1">-AO36+AN36</f>
        <v>0</v>
      </c>
      <c r="AQ36" s="47" t="str">
        <f ca="1">IF(AN36=0,IF(OR(AP36&gt;0,AP36&lt;0),1,""),AP36/AN36)</f>
        <v/>
      </c>
      <c r="AS36" s="78" t="s">
        <v>32</v>
      </c>
      <c r="AT36" s="67" t="s">
        <v>31</v>
      </c>
      <c r="AU36" s="49">
        <f ca="1">INDIRECT(AU$1&amp;$AK36)</f>
        <v>5400</v>
      </c>
      <c r="AV36" s="49">
        <v>5520</v>
      </c>
      <c r="AW36" s="48">
        <f ca="1">-AV36+AU36</f>
        <v>-120</v>
      </c>
      <c r="AX36" s="47">
        <f ca="1">IF(AU36=0,IF(OR(AW36&gt;0,AW36&lt;0),1,""),AW36/AU36)</f>
        <v>-2.2222222222222223E-2</v>
      </c>
      <c r="AY36" s="49">
        <f ca="1">AU36+AN36</f>
        <v>5400</v>
      </c>
      <c r="AZ36" s="49">
        <f>AV36+AO36</f>
        <v>5520</v>
      </c>
      <c r="BA36" s="48">
        <f ca="1">-AZ36+AY36</f>
        <v>-120</v>
      </c>
      <c r="BB36" s="47">
        <f ca="1">IF(AY36=0,IF(OR(BA36&gt;0,BA36&lt;0),1,""),BA36/AY36)</f>
        <v>-2.2222222222222223E-2</v>
      </c>
      <c r="BD36" s="78" t="s">
        <v>32</v>
      </c>
      <c r="BE36" s="67" t="s">
        <v>31</v>
      </c>
      <c r="BF36" s="50">
        <f ca="1">INDIRECT(BF$1&amp;$AK36)</f>
        <v>0</v>
      </c>
      <c r="BG36" s="49">
        <v>0</v>
      </c>
      <c r="BH36" s="48">
        <f ca="1">-BG36+BF36</f>
        <v>0</v>
      </c>
      <c r="BI36" s="47" t="str">
        <f ca="1">IF(BF36=0,IF(OR(BH36&gt;0,BH36&lt;0),1,""),BH36/BF36)</f>
        <v/>
      </c>
      <c r="BJ36" s="49">
        <f ca="1">BF36+AY36</f>
        <v>5400</v>
      </c>
      <c r="BK36" s="49">
        <f>BG36+AZ36</f>
        <v>5520</v>
      </c>
      <c r="BL36" s="48">
        <f ca="1">-BK36+BJ36</f>
        <v>-120</v>
      </c>
      <c r="BM36" s="47">
        <f ca="1">IF(BJ36=0,IF(OR(BL36&gt;0,BL36&lt;0),1,""),BL36/BJ36)</f>
        <v>-2.2222222222222223E-2</v>
      </c>
      <c r="BO36" s="78" t="s">
        <v>32</v>
      </c>
      <c r="BP36" s="67" t="s">
        <v>31</v>
      </c>
      <c r="BQ36" s="50">
        <f ca="1">INDIRECT(BQ$1&amp;$AK36)</f>
        <v>0</v>
      </c>
      <c r="BR36" s="49"/>
      <c r="BS36" s="48">
        <f ca="1">-BR36+BQ36</f>
        <v>0</v>
      </c>
      <c r="BT36" s="47" t="str">
        <f ca="1">IF(BQ36=0,IF(OR(BS36&gt;0,BS36&lt;0),1,""),BS36/BQ36)</f>
        <v/>
      </c>
      <c r="BU36" s="49">
        <f ca="1">BQ36+BJ36</f>
        <v>5400</v>
      </c>
      <c r="BV36" s="49">
        <f>BR36+BK36</f>
        <v>5520</v>
      </c>
      <c r="BW36" s="48">
        <f ca="1">-BV36+BU36</f>
        <v>-120</v>
      </c>
      <c r="BX36" s="47">
        <f ca="1">IF(BU36=0,IF(OR(BW36&gt;0,BW36&lt;0),1,""),BW36/BU36)</f>
        <v>-2.2222222222222223E-2</v>
      </c>
      <c r="BZ36" s="78" t="s">
        <v>32</v>
      </c>
      <c r="CA36" s="67" t="s">
        <v>31</v>
      </c>
      <c r="CB36" s="50">
        <f ca="1">INDIRECT(CB$1&amp;$AK36)</f>
        <v>0</v>
      </c>
      <c r="CC36" s="49"/>
      <c r="CD36" s="48">
        <f ca="1">-CC36+CB36</f>
        <v>0</v>
      </c>
      <c r="CE36" s="47" t="str">
        <f ca="1">IF(CB36=0,IF(OR(CD36&gt;0,CD36&lt;0),1,""),CD36/CB36)</f>
        <v/>
      </c>
      <c r="CF36" s="49">
        <f ca="1">CB36+BU36</f>
        <v>5400</v>
      </c>
      <c r="CG36" s="49">
        <f>CC36+BV36</f>
        <v>5520</v>
      </c>
      <c r="CH36" s="48">
        <f ca="1">-CG36+CF36</f>
        <v>-120</v>
      </c>
      <c r="CI36" s="47">
        <f ca="1">IF(CF36=0,IF(OR(CH36&gt;0,CH36&lt;0),1,""),CH36/CF36)</f>
        <v>-2.2222222222222223E-2</v>
      </c>
      <c r="CK36" s="78" t="s">
        <v>32</v>
      </c>
      <c r="CL36" s="67" t="s">
        <v>31</v>
      </c>
      <c r="CM36" s="50">
        <f ca="1">INDIRECT(CM$1&amp;$AK36)</f>
        <v>0</v>
      </c>
      <c r="CN36" s="49"/>
      <c r="CO36" s="48">
        <f ca="1">-CN36+CM36</f>
        <v>0</v>
      </c>
      <c r="CP36" s="47" t="str">
        <f ca="1">IF(CM36=0,IF(OR(CO36&gt;0,CO36&lt;0),1,""),CO36/CM36)</f>
        <v/>
      </c>
      <c r="CQ36" s="49">
        <f ca="1">CM36+CF36</f>
        <v>5400</v>
      </c>
      <c r="CR36" s="49">
        <f>CN36+CG36</f>
        <v>5520</v>
      </c>
      <c r="CS36" s="48">
        <f ca="1">-CR36+CQ36</f>
        <v>-120</v>
      </c>
      <c r="CT36" s="47">
        <f ca="1">IF(CQ36=0,IF(OR(CS36&gt;0,CS36&lt;0),1,""),CS36/CQ36)</f>
        <v>-2.2222222222222223E-2</v>
      </c>
      <c r="CV36" s="78" t="s">
        <v>32</v>
      </c>
      <c r="CW36" s="67" t="s">
        <v>31</v>
      </c>
      <c r="CX36" s="50">
        <f ca="1">INDIRECT(CX$1&amp;$AK36)</f>
        <v>0</v>
      </c>
      <c r="CY36" s="49"/>
      <c r="CZ36" s="48">
        <f ca="1">-CY36+CX36</f>
        <v>0</v>
      </c>
      <c r="DA36" s="47" t="str">
        <f ca="1">IF(CX36=0,IF(OR(CZ36&gt;0,CZ36&lt;0),1,""),CZ36/CX36)</f>
        <v/>
      </c>
      <c r="DB36" s="49">
        <f ca="1">CX36+CQ36</f>
        <v>5400</v>
      </c>
      <c r="DC36" s="49">
        <f>CY36+CR36</f>
        <v>5520</v>
      </c>
      <c r="DD36" s="48">
        <f ca="1">-DC36+DB36</f>
        <v>-120</v>
      </c>
      <c r="DE36" s="47">
        <f ca="1">IF(DB36=0,IF(OR(DD36&gt;0,DD36&lt;0),1,""),DD36/DB36)</f>
        <v>-2.2222222222222223E-2</v>
      </c>
      <c r="DG36" s="78" t="s">
        <v>32</v>
      </c>
      <c r="DH36" s="67" t="s">
        <v>31</v>
      </c>
      <c r="DI36" s="50">
        <f ca="1">INDIRECT(DI$1&amp;$AK36)</f>
        <v>0</v>
      </c>
      <c r="DJ36" s="49"/>
      <c r="DK36" s="48">
        <f ca="1">-DJ36+DI36</f>
        <v>0</v>
      </c>
      <c r="DL36" s="47" t="str">
        <f ca="1">IF(DI36=0,IF(OR(DK36&gt;0,DK36&lt;0),1,""),DK36/DI36)</f>
        <v/>
      </c>
      <c r="DM36" s="49">
        <f ca="1">DI36+DB36</f>
        <v>5400</v>
      </c>
      <c r="DN36" s="49">
        <f>DJ36+DC36</f>
        <v>5520</v>
      </c>
      <c r="DO36" s="48">
        <f ca="1">-DN36+DM36</f>
        <v>-120</v>
      </c>
      <c r="DP36" s="47">
        <f ca="1">IF(DM36=0,IF(OR(DO36&gt;0,DO36&lt;0),1,""),DO36/DM36)</f>
        <v>-2.2222222222222223E-2</v>
      </c>
      <c r="DR36" s="78" t="s">
        <v>32</v>
      </c>
      <c r="DS36" s="67" t="s">
        <v>31</v>
      </c>
      <c r="DT36" s="50">
        <f ca="1">INDIRECT(DT$1&amp;$AK36)</f>
        <v>0</v>
      </c>
      <c r="DU36" s="49"/>
      <c r="DV36" s="48">
        <f ca="1">-DU36+DT36</f>
        <v>0</v>
      </c>
      <c r="DW36" s="47" t="str">
        <f ca="1">IF(DT36=0,IF(OR(DV36&gt;0,DV36&lt;0),1,""),DV36/DT36)</f>
        <v/>
      </c>
      <c r="DX36" s="49">
        <f ca="1">DT36+DM36</f>
        <v>5400</v>
      </c>
      <c r="DY36" s="49">
        <f>DU36+DN36</f>
        <v>5520</v>
      </c>
      <c r="DZ36" s="48">
        <f ca="1">-DY36+DX36</f>
        <v>-120</v>
      </c>
      <c r="EA36" s="47">
        <f ca="1">IF(DX36=0,IF(OR(DZ36&gt;0,DZ36&lt;0),1,""),DZ36/DX36)</f>
        <v>-2.2222222222222223E-2</v>
      </c>
      <c r="EC36" s="78" t="s">
        <v>32</v>
      </c>
      <c r="ED36" s="67" t="s">
        <v>31</v>
      </c>
      <c r="EE36" s="50">
        <f ca="1">INDIRECT(EE$1&amp;$AK36)</f>
        <v>0</v>
      </c>
      <c r="EF36" s="49"/>
      <c r="EG36" s="48">
        <f ca="1">-EF36+EE36</f>
        <v>0</v>
      </c>
      <c r="EH36" s="47" t="str">
        <f ca="1">IF(EE36=0,IF(OR(EG36&gt;0,EG36&lt;0),1,""),EG36/EE36)</f>
        <v/>
      </c>
      <c r="EI36" s="49">
        <f ca="1">EE36+DX36</f>
        <v>5400</v>
      </c>
      <c r="EJ36" s="49">
        <f>EF36+DY36</f>
        <v>5520</v>
      </c>
      <c r="EK36" s="48">
        <f ca="1">-EJ36+EI36</f>
        <v>-120</v>
      </c>
      <c r="EL36" s="47">
        <f ca="1">IF(EI36=0,IF(OR(EK36&gt;0,EK36&lt;0),1,""),EK36/EI36)</f>
        <v>-2.2222222222222223E-2</v>
      </c>
      <c r="EN36" s="78" t="s">
        <v>32</v>
      </c>
      <c r="EO36" s="67" t="s">
        <v>31</v>
      </c>
      <c r="EP36" s="50">
        <f ca="1">INDIRECT(EP$1&amp;$AK36)</f>
        <v>0</v>
      </c>
      <c r="EQ36" s="49"/>
      <c r="ER36" s="48">
        <f ca="1">-EQ36+EP36</f>
        <v>0</v>
      </c>
      <c r="ES36" s="47" t="str">
        <f ca="1">IF(EP36=0,IF(OR(ER36&gt;0,ER36&lt;0),1,""),ER36/EP36)</f>
        <v/>
      </c>
      <c r="ET36" s="49">
        <f ca="1">EP36+EI36</f>
        <v>5400</v>
      </c>
      <c r="EU36" s="49">
        <f>EQ36+EJ36</f>
        <v>5520</v>
      </c>
      <c r="EV36" s="48">
        <f ca="1">-EU36+ET36</f>
        <v>-120</v>
      </c>
      <c r="EW36" s="47">
        <f ca="1">IF(ET36=0,IF(OR(EV36&gt;0,EV36&lt;0),1,""),EV36/ET36)</f>
        <v>-2.2222222222222223E-2</v>
      </c>
      <c r="EY36" s="78" t="s">
        <v>32</v>
      </c>
      <c r="EZ36" s="67" t="s">
        <v>31</v>
      </c>
      <c r="FA36" s="50">
        <f ca="1">INDIRECT(FA$1&amp;$AK36)</f>
        <v>0</v>
      </c>
      <c r="FB36" s="49"/>
      <c r="FC36" s="48">
        <f ca="1">-FB36+FA36</f>
        <v>0</v>
      </c>
      <c r="FD36" s="47" t="str">
        <f ca="1">IF(FA36=0,IF(OR(FC36&gt;0,FC36&lt;0),1,""),FC36/FA36)</f>
        <v/>
      </c>
      <c r="FE36" s="49">
        <f ca="1">FA36+ET36</f>
        <v>5400</v>
      </c>
      <c r="FF36" s="49">
        <f>FB36+EU36</f>
        <v>5520</v>
      </c>
      <c r="FG36" s="48">
        <f ca="1">-FF36+FE36</f>
        <v>-120</v>
      </c>
      <c r="FH36" s="47">
        <f ca="1">IF(FE36=0,IF(OR(FG36&gt;0,FG36&lt;0),1,""),FG36/FE36)</f>
        <v>-2.2222222222222223E-2</v>
      </c>
      <c r="FJ36" t="b">
        <f ca="1">FE36=Y36</f>
        <v>1</v>
      </c>
    </row>
    <row r="37" spans="1:166" x14ac:dyDescent="0.25">
      <c r="A37" s="78" t="s">
        <v>30</v>
      </c>
      <c r="B37" s="67" t="s">
        <v>29</v>
      </c>
      <c r="C37" s="56"/>
      <c r="D37" s="76">
        <v>3000</v>
      </c>
      <c r="E37" s="75"/>
      <c r="F37" s="75"/>
      <c r="G37" s="75">
        <f>D37+F37</f>
        <v>3000</v>
      </c>
      <c r="H37" s="56"/>
      <c r="I37" s="74"/>
      <c r="J37" s="78" t="s">
        <v>30</v>
      </c>
      <c r="K37" s="67" t="s">
        <v>29</v>
      </c>
      <c r="L37" s="73"/>
      <c r="M37" s="50">
        <v>0</v>
      </c>
      <c r="N37" s="70">
        <f>G37</f>
        <v>3000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69">
        <v>0</v>
      </c>
      <c r="Y37" s="50">
        <f>SUM(M37:X37)</f>
        <v>3000</v>
      </c>
      <c r="Z37" s="49">
        <f>G37-Y37</f>
        <v>0</v>
      </c>
      <c r="AA37" s="72"/>
      <c r="AB37" s="78" t="s">
        <v>30</v>
      </c>
      <c r="AC37" s="67" t="s">
        <v>29</v>
      </c>
      <c r="AD37" s="71">
        <f>SUM(M37:O37)</f>
        <v>3000</v>
      </c>
      <c r="AE37" s="70">
        <f>SUM(P37:R37)</f>
        <v>0</v>
      </c>
      <c r="AF37" s="70">
        <f>SUM(S37:U37)</f>
        <v>0</v>
      </c>
      <c r="AG37" s="69">
        <f>SUM(V37:X37)</f>
        <v>0</v>
      </c>
      <c r="AH37" s="51">
        <f>SUM(AD37:AG37)</f>
        <v>3000</v>
      </c>
      <c r="AI37" s="12">
        <f>G37-AH37</f>
        <v>0</v>
      </c>
      <c r="AK37">
        <v>37</v>
      </c>
      <c r="AL37" s="78" t="s">
        <v>30</v>
      </c>
      <c r="AM37" s="67" t="s">
        <v>29</v>
      </c>
      <c r="AN37" s="50">
        <f ca="1">INDIRECT(AN$1&amp;$AK37)</f>
        <v>0</v>
      </c>
      <c r="AO37" s="49">
        <v>0</v>
      </c>
      <c r="AP37" s="48">
        <f ca="1">-AO37+AN37</f>
        <v>0</v>
      </c>
      <c r="AQ37" s="47" t="str">
        <f ca="1">IF(AN37=0,IF(OR(AP37&gt;0,AP37&lt;0),1,""),AP37/AN37)</f>
        <v/>
      </c>
      <c r="AS37" s="78" t="s">
        <v>30</v>
      </c>
      <c r="AT37" s="67" t="s">
        <v>29</v>
      </c>
      <c r="AU37" s="49">
        <f ca="1">INDIRECT(AU$1&amp;$AK37)</f>
        <v>3000</v>
      </c>
      <c r="AV37" s="49">
        <v>2810</v>
      </c>
      <c r="AW37" s="48">
        <f ca="1">-AV37+AU37</f>
        <v>190</v>
      </c>
      <c r="AX37" s="47">
        <f ca="1">IF(AU37=0,IF(OR(AW37&gt;0,AW37&lt;0),1,""),AW37/AU37)</f>
        <v>6.3333333333333339E-2</v>
      </c>
      <c r="AY37" s="49">
        <f ca="1">AU37+AN37</f>
        <v>3000</v>
      </c>
      <c r="AZ37" s="49">
        <f>AV37+AO37</f>
        <v>2810</v>
      </c>
      <c r="BA37" s="48">
        <f ca="1">-AZ37+AY37</f>
        <v>190</v>
      </c>
      <c r="BB37" s="47">
        <f ca="1">IF(AY37=0,IF(OR(BA37&gt;0,BA37&lt;0),1,""),BA37/AY37)</f>
        <v>6.3333333333333339E-2</v>
      </c>
      <c r="BD37" s="78" t="s">
        <v>30</v>
      </c>
      <c r="BE37" s="67" t="s">
        <v>29</v>
      </c>
      <c r="BF37" s="50">
        <f ca="1">INDIRECT(BF$1&amp;$AK37)</f>
        <v>0</v>
      </c>
      <c r="BG37" s="49">
        <v>0</v>
      </c>
      <c r="BH37" s="48">
        <f ca="1">-BG37+BF37</f>
        <v>0</v>
      </c>
      <c r="BI37" s="47" t="str">
        <f ca="1">IF(BF37=0,IF(OR(BH37&gt;0,BH37&lt;0),1,""),BH37/BF37)</f>
        <v/>
      </c>
      <c r="BJ37" s="49">
        <f ca="1">BF37+AY37</f>
        <v>3000</v>
      </c>
      <c r="BK37" s="49">
        <f>BG37+AZ37</f>
        <v>2810</v>
      </c>
      <c r="BL37" s="48">
        <f ca="1">-BK37+BJ37</f>
        <v>190</v>
      </c>
      <c r="BM37" s="47">
        <f ca="1">IF(BJ37=0,IF(OR(BL37&gt;0,BL37&lt;0),1,""),BL37/BJ37)</f>
        <v>6.3333333333333339E-2</v>
      </c>
      <c r="BO37" s="78" t="s">
        <v>30</v>
      </c>
      <c r="BP37" s="67" t="s">
        <v>29</v>
      </c>
      <c r="BQ37" s="50">
        <f ca="1">INDIRECT(BQ$1&amp;$AK37)</f>
        <v>0</v>
      </c>
      <c r="BR37" s="49"/>
      <c r="BS37" s="48">
        <f ca="1">-BR37+BQ37</f>
        <v>0</v>
      </c>
      <c r="BT37" s="47" t="str">
        <f ca="1">IF(BQ37=0,IF(OR(BS37&gt;0,BS37&lt;0),1,""),BS37/BQ37)</f>
        <v/>
      </c>
      <c r="BU37" s="49">
        <f ca="1">BQ37+BJ37</f>
        <v>3000</v>
      </c>
      <c r="BV37" s="49">
        <f>BR37+BK37</f>
        <v>2810</v>
      </c>
      <c r="BW37" s="48">
        <f ca="1">-BV37+BU37</f>
        <v>190</v>
      </c>
      <c r="BX37" s="47">
        <f ca="1">IF(BU37=0,IF(OR(BW37&gt;0,BW37&lt;0),1,""),BW37/BU37)</f>
        <v>6.3333333333333339E-2</v>
      </c>
      <c r="BZ37" s="78" t="s">
        <v>30</v>
      </c>
      <c r="CA37" s="67" t="s">
        <v>29</v>
      </c>
      <c r="CB37" s="50">
        <f ca="1">INDIRECT(CB$1&amp;$AK37)</f>
        <v>0</v>
      </c>
      <c r="CC37" s="49"/>
      <c r="CD37" s="48">
        <f ca="1">-CC37+CB37</f>
        <v>0</v>
      </c>
      <c r="CE37" s="47" t="str">
        <f ca="1">IF(CB37=0,IF(OR(CD37&gt;0,CD37&lt;0),1,""),CD37/CB37)</f>
        <v/>
      </c>
      <c r="CF37" s="49">
        <f ca="1">CB37+BU37</f>
        <v>3000</v>
      </c>
      <c r="CG37" s="49">
        <f>CC37+BV37</f>
        <v>2810</v>
      </c>
      <c r="CH37" s="48">
        <f ca="1">-CG37+CF37</f>
        <v>190</v>
      </c>
      <c r="CI37" s="47">
        <f ca="1">IF(CF37=0,IF(OR(CH37&gt;0,CH37&lt;0),1,""),CH37/CF37)</f>
        <v>6.3333333333333339E-2</v>
      </c>
      <c r="CK37" s="78" t="s">
        <v>30</v>
      </c>
      <c r="CL37" s="67" t="s">
        <v>29</v>
      </c>
      <c r="CM37" s="50">
        <f ca="1">INDIRECT(CM$1&amp;$AK37)</f>
        <v>0</v>
      </c>
      <c r="CN37" s="49"/>
      <c r="CO37" s="48">
        <f ca="1">-CN37+CM37</f>
        <v>0</v>
      </c>
      <c r="CP37" s="47" t="str">
        <f ca="1">IF(CM37=0,IF(OR(CO37&gt;0,CO37&lt;0),1,""),CO37/CM37)</f>
        <v/>
      </c>
      <c r="CQ37" s="49">
        <f ca="1">CM37+CF37</f>
        <v>3000</v>
      </c>
      <c r="CR37" s="49">
        <f>CN37+CG37</f>
        <v>2810</v>
      </c>
      <c r="CS37" s="48">
        <f ca="1">-CR37+CQ37</f>
        <v>190</v>
      </c>
      <c r="CT37" s="47">
        <f ca="1">IF(CQ37=0,IF(OR(CS37&gt;0,CS37&lt;0),1,""),CS37/CQ37)</f>
        <v>6.3333333333333339E-2</v>
      </c>
      <c r="CV37" s="78" t="s">
        <v>30</v>
      </c>
      <c r="CW37" s="67" t="s">
        <v>29</v>
      </c>
      <c r="CX37" s="50">
        <f ca="1">INDIRECT(CX$1&amp;$AK37)</f>
        <v>0</v>
      </c>
      <c r="CY37" s="49"/>
      <c r="CZ37" s="48">
        <f ca="1">-CY37+CX37</f>
        <v>0</v>
      </c>
      <c r="DA37" s="47" t="str">
        <f ca="1">IF(CX37=0,IF(OR(CZ37&gt;0,CZ37&lt;0),1,""),CZ37/CX37)</f>
        <v/>
      </c>
      <c r="DB37" s="49">
        <f ca="1">CX37+CQ37</f>
        <v>3000</v>
      </c>
      <c r="DC37" s="49">
        <f>CY37+CR37</f>
        <v>2810</v>
      </c>
      <c r="DD37" s="48">
        <f ca="1">-DC37+DB37</f>
        <v>190</v>
      </c>
      <c r="DE37" s="47">
        <f ca="1">IF(DB37=0,IF(OR(DD37&gt;0,DD37&lt;0),1,""),DD37/DB37)</f>
        <v>6.3333333333333339E-2</v>
      </c>
      <c r="DG37" s="78" t="s">
        <v>30</v>
      </c>
      <c r="DH37" s="67" t="s">
        <v>29</v>
      </c>
      <c r="DI37" s="50">
        <f ca="1">INDIRECT(DI$1&amp;$AK37)</f>
        <v>0</v>
      </c>
      <c r="DJ37" s="49"/>
      <c r="DK37" s="48">
        <f ca="1">-DJ37+DI37</f>
        <v>0</v>
      </c>
      <c r="DL37" s="47" t="str">
        <f ca="1">IF(DI37=0,IF(OR(DK37&gt;0,DK37&lt;0),1,""),DK37/DI37)</f>
        <v/>
      </c>
      <c r="DM37" s="49">
        <f ca="1">DI37+DB37</f>
        <v>3000</v>
      </c>
      <c r="DN37" s="49">
        <f>DJ37+DC37</f>
        <v>2810</v>
      </c>
      <c r="DO37" s="48">
        <f ca="1">-DN37+DM37</f>
        <v>190</v>
      </c>
      <c r="DP37" s="47">
        <f ca="1">IF(DM37=0,IF(OR(DO37&gt;0,DO37&lt;0),1,""),DO37/DM37)</f>
        <v>6.3333333333333339E-2</v>
      </c>
      <c r="DR37" s="78" t="s">
        <v>30</v>
      </c>
      <c r="DS37" s="67" t="s">
        <v>29</v>
      </c>
      <c r="DT37" s="50">
        <f ca="1">INDIRECT(DT$1&amp;$AK37)</f>
        <v>0</v>
      </c>
      <c r="DU37" s="49"/>
      <c r="DV37" s="48">
        <f ca="1">-DU37+DT37</f>
        <v>0</v>
      </c>
      <c r="DW37" s="47" t="str">
        <f ca="1">IF(DT37=0,IF(OR(DV37&gt;0,DV37&lt;0),1,""),DV37/DT37)</f>
        <v/>
      </c>
      <c r="DX37" s="49">
        <f ca="1">DT37+DM37</f>
        <v>3000</v>
      </c>
      <c r="DY37" s="49">
        <f>DU37+DN37</f>
        <v>2810</v>
      </c>
      <c r="DZ37" s="48">
        <f ca="1">-DY37+DX37</f>
        <v>190</v>
      </c>
      <c r="EA37" s="47">
        <f ca="1">IF(DX37=0,IF(OR(DZ37&gt;0,DZ37&lt;0),1,""),DZ37/DX37)</f>
        <v>6.3333333333333339E-2</v>
      </c>
      <c r="EC37" s="78" t="s">
        <v>30</v>
      </c>
      <c r="ED37" s="67" t="s">
        <v>29</v>
      </c>
      <c r="EE37" s="50">
        <f ca="1">INDIRECT(EE$1&amp;$AK37)</f>
        <v>0</v>
      </c>
      <c r="EF37" s="49"/>
      <c r="EG37" s="48">
        <f ca="1">-EF37+EE37</f>
        <v>0</v>
      </c>
      <c r="EH37" s="47" t="str">
        <f ca="1">IF(EE37=0,IF(OR(EG37&gt;0,EG37&lt;0),1,""),EG37/EE37)</f>
        <v/>
      </c>
      <c r="EI37" s="49">
        <f ca="1">EE37+DX37</f>
        <v>3000</v>
      </c>
      <c r="EJ37" s="49">
        <f>EF37+DY37</f>
        <v>2810</v>
      </c>
      <c r="EK37" s="48">
        <f ca="1">-EJ37+EI37</f>
        <v>190</v>
      </c>
      <c r="EL37" s="47">
        <f ca="1">IF(EI37=0,IF(OR(EK37&gt;0,EK37&lt;0),1,""),EK37/EI37)</f>
        <v>6.3333333333333339E-2</v>
      </c>
      <c r="EN37" s="78" t="s">
        <v>30</v>
      </c>
      <c r="EO37" s="67" t="s">
        <v>29</v>
      </c>
      <c r="EP37" s="50">
        <f ca="1">INDIRECT(EP$1&amp;$AK37)</f>
        <v>0</v>
      </c>
      <c r="EQ37" s="49"/>
      <c r="ER37" s="48">
        <f ca="1">-EQ37+EP37</f>
        <v>0</v>
      </c>
      <c r="ES37" s="47" t="str">
        <f ca="1">IF(EP37=0,IF(OR(ER37&gt;0,ER37&lt;0),1,""),ER37/EP37)</f>
        <v/>
      </c>
      <c r="ET37" s="49">
        <f ca="1">EP37+EI37</f>
        <v>3000</v>
      </c>
      <c r="EU37" s="49">
        <f>EQ37+EJ37</f>
        <v>2810</v>
      </c>
      <c r="EV37" s="48">
        <f ca="1">-EU37+ET37</f>
        <v>190</v>
      </c>
      <c r="EW37" s="47">
        <f ca="1">IF(ET37=0,IF(OR(EV37&gt;0,EV37&lt;0),1,""),EV37/ET37)</f>
        <v>6.3333333333333339E-2</v>
      </c>
      <c r="EY37" s="78" t="s">
        <v>30</v>
      </c>
      <c r="EZ37" s="67" t="s">
        <v>29</v>
      </c>
      <c r="FA37" s="50">
        <f ca="1">INDIRECT(FA$1&amp;$AK37)</f>
        <v>0</v>
      </c>
      <c r="FB37" s="49"/>
      <c r="FC37" s="48">
        <f ca="1">-FB37+FA37</f>
        <v>0</v>
      </c>
      <c r="FD37" s="47" t="str">
        <f ca="1">IF(FA37=0,IF(OR(FC37&gt;0,FC37&lt;0),1,""),FC37/FA37)</f>
        <v/>
      </c>
      <c r="FE37" s="49">
        <f ca="1">FA37+ET37</f>
        <v>3000</v>
      </c>
      <c r="FF37" s="49">
        <f>FB37+EU37</f>
        <v>2810</v>
      </c>
      <c r="FG37" s="48">
        <f ca="1">-FF37+FE37</f>
        <v>190</v>
      </c>
      <c r="FH37" s="47">
        <f ca="1">IF(FE37=0,IF(OR(FG37&gt;0,FG37&lt;0),1,""),FG37/FE37)</f>
        <v>6.3333333333333339E-2</v>
      </c>
      <c r="FJ37" t="b">
        <f ca="1">FE37=Y37</f>
        <v>1</v>
      </c>
    </row>
    <row r="38" spans="1:166" x14ac:dyDescent="0.25">
      <c r="A38" s="78" t="s">
        <v>28</v>
      </c>
      <c r="B38" s="67" t="s">
        <v>27</v>
      </c>
      <c r="C38" s="56"/>
      <c r="D38" s="76">
        <v>4200</v>
      </c>
      <c r="E38" s="75"/>
      <c r="F38" s="75"/>
      <c r="G38" s="75">
        <f>D38+F38</f>
        <v>4200</v>
      </c>
      <c r="H38" s="56"/>
      <c r="I38" s="74"/>
      <c r="J38" s="78" t="s">
        <v>28</v>
      </c>
      <c r="K38" s="67" t="s">
        <v>27</v>
      </c>
      <c r="L38" s="73"/>
      <c r="M38" s="50">
        <v>0</v>
      </c>
      <c r="N38" s="70">
        <f>G38</f>
        <v>4200</v>
      </c>
      <c r="O38" s="70">
        <v>0</v>
      </c>
      <c r="P38" s="70">
        <v>0</v>
      </c>
      <c r="Q38" s="70">
        <v>0</v>
      </c>
      <c r="R38" s="70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69">
        <v>0</v>
      </c>
      <c r="Y38" s="50">
        <f>SUM(M38:X38)</f>
        <v>4200</v>
      </c>
      <c r="Z38" s="49">
        <f>G38-Y38</f>
        <v>0</v>
      </c>
      <c r="AA38" s="72"/>
      <c r="AB38" s="78" t="s">
        <v>28</v>
      </c>
      <c r="AC38" s="67" t="s">
        <v>27</v>
      </c>
      <c r="AD38" s="71">
        <f>SUM(M38:O38)</f>
        <v>4200</v>
      </c>
      <c r="AE38" s="70">
        <f>SUM(P38:R38)</f>
        <v>0</v>
      </c>
      <c r="AF38" s="70">
        <f>SUM(S38:U38)</f>
        <v>0</v>
      </c>
      <c r="AG38" s="69">
        <f>SUM(V38:X38)</f>
        <v>0</v>
      </c>
      <c r="AH38" s="51">
        <f>SUM(AD38:AG38)</f>
        <v>4200</v>
      </c>
      <c r="AI38" s="12">
        <f>G38-AH38</f>
        <v>0</v>
      </c>
      <c r="AK38">
        <v>38</v>
      </c>
      <c r="AL38" s="78" t="s">
        <v>28</v>
      </c>
      <c r="AM38" s="67" t="s">
        <v>27</v>
      </c>
      <c r="AN38" s="50">
        <f ca="1">INDIRECT(AN$1&amp;$AK38)</f>
        <v>0</v>
      </c>
      <c r="AO38" s="49">
        <v>4150</v>
      </c>
      <c r="AP38" s="48">
        <f ca="1">-AO38+AN38</f>
        <v>-4150</v>
      </c>
      <c r="AQ38" s="47">
        <f ca="1">IF(AN38=0,IF(OR(AP38&gt;0,AP38&lt;0),1,""),AP38/AN38)</f>
        <v>1</v>
      </c>
      <c r="AS38" s="78" t="s">
        <v>28</v>
      </c>
      <c r="AT38" s="67" t="s">
        <v>27</v>
      </c>
      <c r="AU38" s="49">
        <f ca="1">INDIRECT(AU$1&amp;$AK38)</f>
        <v>4200</v>
      </c>
      <c r="AV38" s="49">
        <v>0</v>
      </c>
      <c r="AW38" s="48">
        <f ca="1">-AV38+AU38</f>
        <v>4200</v>
      </c>
      <c r="AX38" s="47">
        <f ca="1">IF(AU38=0,IF(OR(AW38&gt;0,AW38&lt;0),1,""),AW38/AU38)</f>
        <v>1</v>
      </c>
      <c r="AY38" s="49">
        <f ca="1">AU38+AN38</f>
        <v>4200</v>
      </c>
      <c r="AZ38" s="49">
        <f>AV38+AO38</f>
        <v>4150</v>
      </c>
      <c r="BA38" s="48">
        <f ca="1">-AZ38+AY38</f>
        <v>50</v>
      </c>
      <c r="BB38" s="47">
        <f ca="1">IF(AY38=0,IF(OR(BA38&gt;0,BA38&lt;0),1,""),BA38/AY38)</f>
        <v>1.1904761904761904E-2</v>
      </c>
      <c r="BD38" s="78" t="s">
        <v>28</v>
      </c>
      <c r="BE38" s="67" t="s">
        <v>27</v>
      </c>
      <c r="BF38" s="50">
        <f ca="1">INDIRECT(BF$1&amp;$AK38)</f>
        <v>0</v>
      </c>
      <c r="BG38" s="49">
        <v>0</v>
      </c>
      <c r="BH38" s="48">
        <f ca="1">-BG38+BF38</f>
        <v>0</v>
      </c>
      <c r="BI38" s="47" t="str">
        <f ca="1">IF(BF38=0,IF(OR(BH38&gt;0,BH38&lt;0),1,""),BH38/BF38)</f>
        <v/>
      </c>
      <c r="BJ38" s="49">
        <f ca="1">BF38+AY38</f>
        <v>4200</v>
      </c>
      <c r="BK38" s="49">
        <f>BG38+AZ38</f>
        <v>4150</v>
      </c>
      <c r="BL38" s="48">
        <f ca="1">-BK38+BJ38</f>
        <v>50</v>
      </c>
      <c r="BM38" s="47">
        <f ca="1">IF(BJ38=0,IF(OR(BL38&gt;0,BL38&lt;0),1,""),BL38/BJ38)</f>
        <v>1.1904761904761904E-2</v>
      </c>
      <c r="BO38" s="78" t="s">
        <v>28</v>
      </c>
      <c r="BP38" s="67" t="s">
        <v>27</v>
      </c>
      <c r="BQ38" s="50">
        <f ca="1">INDIRECT(BQ$1&amp;$AK38)</f>
        <v>0</v>
      </c>
      <c r="BR38" s="49"/>
      <c r="BS38" s="48">
        <f ca="1">-BR38+BQ38</f>
        <v>0</v>
      </c>
      <c r="BT38" s="47" t="str">
        <f ca="1">IF(BQ38=0,IF(OR(BS38&gt;0,BS38&lt;0),1,""),BS38/BQ38)</f>
        <v/>
      </c>
      <c r="BU38" s="49">
        <f ca="1">BQ38+BJ38</f>
        <v>4200</v>
      </c>
      <c r="BV38" s="49">
        <f>BR38+BK38</f>
        <v>4150</v>
      </c>
      <c r="BW38" s="48">
        <f ca="1">-BV38+BU38</f>
        <v>50</v>
      </c>
      <c r="BX38" s="47">
        <f ca="1">IF(BU38=0,IF(OR(BW38&gt;0,BW38&lt;0),1,""),BW38/BU38)</f>
        <v>1.1904761904761904E-2</v>
      </c>
      <c r="BZ38" s="78" t="s">
        <v>28</v>
      </c>
      <c r="CA38" s="67" t="s">
        <v>27</v>
      </c>
      <c r="CB38" s="50">
        <f ca="1">INDIRECT(CB$1&amp;$AK38)</f>
        <v>0</v>
      </c>
      <c r="CC38" s="49"/>
      <c r="CD38" s="48">
        <f ca="1">-CC38+CB38</f>
        <v>0</v>
      </c>
      <c r="CE38" s="47" t="str">
        <f ca="1">IF(CB38=0,IF(OR(CD38&gt;0,CD38&lt;0),1,""),CD38/CB38)</f>
        <v/>
      </c>
      <c r="CF38" s="49">
        <f ca="1">CB38+BU38</f>
        <v>4200</v>
      </c>
      <c r="CG38" s="49">
        <f>CC38+BV38</f>
        <v>4150</v>
      </c>
      <c r="CH38" s="48">
        <f ca="1">-CG38+CF38</f>
        <v>50</v>
      </c>
      <c r="CI38" s="47">
        <f ca="1">IF(CF38=0,IF(OR(CH38&gt;0,CH38&lt;0),1,""),CH38/CF38)</f>
        <v>1.1904761904761904E-2</v>
      </c>
      <c r="CK38" s="78" t="s">
        <v>28</v>
      </c>
      <c r="CL38" s="67" t="s">
        <v>27</v>
      </c>
      <c r="CM38" s="50">
        <f ca="1">INDIRECT(CM$1&amp;$AK38)</f>
        <v>0</v>
      </c>
      <c r="CN38" s="49"/>
      <c r="CO38" s="48">
        <f ca="1">-CN38+CM38</f>
        <v>0</v>
      </c>
      <c r="CP38" s="47" t="str">
        <f ca="1">IF(CM38=0,IF(OR(CO38&gt;0,CO38&lt;0),1,""),CO38/CM38)</f>
        <v/>
      </c>
      <c r="CQ38" s="49">
        <f ca="1">CM38+CF38</f>
        <v>4200</v>
      </c>
      <c r="CR38" s="49">
        <f>CN38+CG38</f>
        <v>4150</v>
      </c>
      <c r="CS38" s="48">
        <f ca="1">-CR38+CQ38</f>
        <v>50</v>
      </c>
      <c r="CT38" s="47">
        <f ca="1">IF(CQ38=0,IF(OR(CS38&gt;0,CS38&lt;0),1,""),CS38/CQ38)</f>
        <v>1.1904761904761904E-2</v>
      </c>
      <c r="CV38" s="78" t="s">
        <v>28</v>
      </c>
      <c r="CW38" s="67" t="s">
        <v>27</v>
      </c>
      <c r="CX38" s="50">
        <f ca="1">INDIRECT(CX$1&amp;$AK38)</f>
        <v>0</v>
      </c>
      <c r="CY38" s="49"/>
      <c r="CZ38" s="48">
        <f ca="1">-CY38+CX38</f>
        <v>0</v>
      </c>
      <c r="DA38" s="47" t="str">
        <f ca="1">IF(CX38=0,IF(OR(CZ38&gt;0,CZ38&lt;0),1,""),CZ38/CX38)</f>
        <v/>
      </c>
      <c r="DB38" s="49">
        <f ca="1">CX38+CQ38</f>
        <v>4200</v>
      </c>
      <c r="DC38" s="49">
        <f>CY38+CR38</f>
        <v>4150</v>
      </c>
      <c r="DD38" s="48">
        <f ca="1">-DC38+DB38</f>
        <v>50</v>
      </c>
      <c r="DE38" s="47">
        <f ca="1">IF(DB38=0,IF(OR(DD38&gt;0,DD38&lt;0),1,""),DD38/DB38)</f>
        <v>1.1904761904761904E-2</v>
      </c>
      <c r="DG38" s="78" t="s">
        <v>28</v>
      </c>
      <c r="DH38" s="67" t="s">
        <v>27</v>
      </c>
      <c r="DI38" s="50">
        <f ca="1">INDIRECT(DI$1&amp;$AK38)</f>
        <v>0</v>
      </c>
      <c r="DJ38" s="49"/>
      <c r="DK38" s="48">
        <f ca="1">-DJ38+DI38</f>
        <v>0</v>
      </c>
      <c r="DL38" s="47" t="str">
        <f ca="1">IF(DI38=0,IF(OR(DK38&gt;0,DK38&lt;0),1,""),DK38/DI38)</f>
        <v/>
      </c>
      <c r="DM38" s="49">
        <f ca="1">DI38+DB38</f>
        <v>4200</v>
      </c>
      <c r="DN38" s="49">
        <f>DJ38+DC38</f>
        <v>4150</v>
      </c>
      <c r="DO38" s="48">
        <f ca="1">-DN38+DM38</f>
        <v>50</v>
      </c>
      <c r="DP38" s="47">
        <f ca="1">IF(DM38=0,IF(OR(DO38&gt;0,DO38&lt;0),1,""),DO38/DM38)</f>
        <v>1.1904761904761904E-2</v>
      </c>
      <c r="DR38" s="78" t="s">
        <v>28</v>
      </c>
      <c r="DS38" s="67" t="s">
        <v>27</v>
      </c>
      <c r="DT38" s="50">
        <f ca="1">INDIRECT(DT$1&amp;$AK38)</f>
        <v>0</v>
      </c>
      <c r="DU38" s="49"/>
      <c r="DV38" s="48">
        <f ca="1">-DU38+DT38</f>
        <v>0</v>
      </c>
      <c r="DW38" s="47" t="str">
        <f ca="1">IF(DT38=0,IF(OR(DV38&gt;0,DV38&lt;0),1,""),DV38/DT38)</f>
        <v/>
      </c>
      <c r="DX38" s="49">
        <f ca="1">DT38+DM38</f>
        <v>4200</v>
      </c>
      <c r="DY38" s="49">
        <f>DU38+DN38</f>
        <v>4150</v>
      </c>
      <c r="DZ38" s="48">
        <f ca="1">-DY38+DX38</f>
        <v>50</v>
      </c>
      <c r="EA38" s="47">
        <f ca="1">IF(DX38=0,IF(OR(DZ38&gt;0,DZ38&lt;0),1,""),DZ38/DX38)</f>
        <v>1.1904761904761904E-2</v>
      </c>
      <c r="EC38" s="78" t="s">
        <v>28</v>
      </c>
      <c r="ED38" s="67" t="s">
        <v>27</v>
      </c>
      <c r="EE38" s="50">
        <f ca="1">INDIRECT(EE$1&amp;$AK38)</f>
        <v>0</v>
      </c>
      <c r="EF38" s="49"/>
      <c r="EG38" s="48">
        <f ca="1">-EF38+EE38</f>
        <v>0</v>
      </c>
      <c r="EH38" s="47" t="str">
        <f ca="1">IF(EE38=0,IF(OR(EG38&gt;0,EG38&lt;0),1,""),EG38/EE38)</f>
        <v/>
      </c>
      <c r="EI38" s="49">
        <f ca="1">EE38+DX38</f>
        <v>4200</v>
      </c>
      <c r="EJ38" s="49">
        <f>EF38+DY38</f>
        <v>4150</v>
      </c>
      <c r="EK38" s="48">
        <f ca="1">-EJ38+EI38</f>
        <v>50</v>
      </c>
      <c r="EL38" s="47">
        <f ca="1">IF(EI38=0,IF(OR(EK38&gt;0,EK38&lt;0),1,""),EK38/EI38)</f>
        <v>1.1904761904761904E-2</v>
      </c>
      <c r="EN38" s="78" t="s">
        <v>28</v>
      </c>
      <c r="EO38" s="67" t="s">
        <v>27</v>
      </c>
      <c r="EP38" s="50">
        <f ca="1">INDIRECT(EP$1&amp;$AK38)</f>
        <v>0</v>
      </c>
      <c r="EQ38" s="49"/>
      <c r="ER38" s="48">
        <f ca="1">-EQ38+EP38</f>
        <v>0</v>
      </c>
      <c r="ES38" s="47" t="str">
        <f ca="1">IF(EP38=0,IF(OR(ER38&gt;0,ER38&lt;0),1,""),ER38/EP38)</f>
        <v/>
      </c>
      <c r="ET38" s="49">
        <f ca="1">EP38+EI38</f>
        <v>4200</v>
      </c>
      <c r="EU38" s="49">
        <f>EQ38+EJ38</f>
        <v>4150</v>
      </c>
      <c r="EV38" s="48">
        <f ca="1">-EU38+ET38</f>
        <v>50</v>
      </c>
      <c r="EW38" s="47">
        <f ca="1">IF(ET38=0,IF(OR(EV38&gt;0,EV38&lt;0),1,""),EV38/ET38)</f>
        <v>1.1904761904761904E-2</v>
      </c>
      <c r="EY38" s="78" t="s">
        <v>28</v>
      </c>
      <c r="EZ38" s="67" t="s">
        <v>27</v>
      </c>
      <c r="FA38" s="50">
        <f ca="1">INDIRECT(FA$1&amp;$AK38)</f>
        <v>0</v>
      </c>
      <c r="FB38" s="49"/>
      <c r="FC38" s="48">
        <f ca="1">-FB38+FA38</f>
        <v>0</v>
      </c>
      <c r="FD38" s="47" t="str">
        <f ca="1">IF(FA38=0,IF(OR(FC38&gt;0,FC38&lt;0),1,""),FC38/FA38)</f>
        <v/>
      </c>
      <c r="FE38" s="49">
        <f ca="1">FA38+ET38</f>
        <v>4200</v>
      </c>
      <c r="FF38" s="49">
        <f>FB38+EU38</f>
        <v>4150</v>
      </c>
      <c r="FG38" s="48">
        <f ca="1">-FF38+FE38</f>
        <v>50</v>
      </c>
      <c r="FH38" s="47">
        <f ca="1">IF(FE38=0,IF(OR(FG38&gt;0,FG38&lt;0),1,""),FG38/FE38)</f>
        <v>1.1904761904761904E-2</v>
      </c>
      <c r="FJ38" t="b">
        <f ca="1">FE38=Y38</f>
        <v>1</v>
      </c>
    </row>
    <row r="39" spans="1:166" x14ac:dyDescent="0.25">
      <c r="A39" s="78" t="s">
        <v>26</v>
      </c>
      <c r="B39" s="67" t="s">
        <v>25</v>
      </c>
      <c r="C39" s="56"/>
      <c r="D39" s="76">
        <v>2400</v>
      </c>
      <c r="E39" s="75"/>
      <c r="F39" s="75"/>
      <c r="G39" s="75">
        <f>D39+F39</f>
        <v>2400</v>
      </c>
      <c r="H39" s="56"/>
      <c r="I39" s="74"/>
      <c r="J39" s="78" t="s">
        <v>26</v>
      </c>
      <c r="K39" s="67" t="s">
        <v>25</v>
      </c>
      <c r="L39" s="73"/>
      <c r="M39" s="50">
        <v>0</v>
      </c>
      <c r="N39" s="70">
        <f>G39</f>
        <v>2400</v>
      </c>
      <c r="O39" s="70">
        <v>0</v>
      </c>
      <c r="P39" s="70">
        <v>0</v>
      </c>
      <c r="Q39" s="70">
        <v>0</v>
      </c>
      <c r="R39" s="70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69">
        <v>0</v>
      </c>
      <c r="Y39" s="50">
        <f>SUM(M39:X39)</f>
        <v>2400</v>
      </c>
      <c r="Z39" s="49">
        <f>G39-Y39</f>
        <v>0</v>
      </c>
      <c r="AA39" s="72"/>
      <c r="AB39" s="78" t="s">
        <v>26</v>
      </c>
      <c r="AC39" s="67" t="s">
        <v>25</v>
      </c>
      <c r="AD39" s="71">
        <f>SUM(M39:O39)</f>
        <v>2400</v>
      </c>
      <c r="AE39" s="70">
        <f>SUM(P39:R39)</f>
        <v>0</v>
      </c>
      <c r="AF39" s="70">
        <f>SUM(S39:U39)</f>
        <v>0</v>
      </c>
      <c r="AG39" s="69">
        <f>SUM(V39:X39)</f>
        <v>0</v>
      </c>
      <c r="AH39" s="51">
        <f>SUM(AD39:AG39)</f>
        <v>2400</v>
      </c>
      <c r="AI39" s="12">
        <f>G39-AH39</f>
        <v>0</v>
      </c>
      <c r="AK39">
        <v>39</v>
      </c>
      <c r="AL39" s="78" t="s">
        <v>26</v>
      </c>
      <c r="AM39" s="67" t="s">
        <v>25</v>
      </c>
      <c r="AN39" s="50">
        <f ca="1">INDIRECT(AN$1&amp;$AK39)</f>
        <v>0</v>
      </c>
      <c r="AO39" s="49">
        <v>2424</v>
      </c>
      <c r="AP39" s="48">
        <f ca="1">-AO39+AN39</f>
        <v>-2424</v>
      </c>
      <c r="AQ39" s="47">
        <f ca="1">IF(AN39=0,IF(OR(AP39&gt;0,AP39&lt;0),1,""),AP39/AN39)</f>
        <v>1</v>
      </c>
      <c r="AS39" s="78" t="s">
        <v>26</v>
      </c>
      <c r="AT39" s="67" t="s">
        <v>25</v>
      </c>
      <c r="AU39" s="49">
        <f ca="1">INDIRECT(AU$1&amp;$AK39)</f>
        <v>2400</v>
      </c>
      <c r="AV39" s="49">
        <v>0</v>
      </c>
      <c r="AW39" s="48">
        <f ca="1">-AV39+AU39</f>
        <v>2400</v>
      </c>
      <c r="AX39" s="47">
        <f ca="1">IF(AU39=0,IF(OR(AW39&gt;0,AW39&lt;0),1,""),AW39/AU39)</f>
        <v>1</v>
      </c>
      <c r="AY39" s="49">
        <f ca="1">AU39+AN39</f>
        <v>2400</v>
      </c>
      <c r="AZ39" s="49">
        <f>AV39+AO39</f>
        <v>2424</v>
      </c>
      <c r="BA39" s="48">
        <f ca="1">-AZ39+AY39</f>
        <v>-24</v>
      </c>
      <c r="BB39" s="47">
        <f ca="1">IF(AY39=0,IF(OR(BA39&gt;0,BA39&lt;0),1,""),BA39/AY39)</f>
        <v>-0.01</v>
      </c>
      <c r="BD39" s="78" t="s">
        <v>26</v>
      </c>
      <c r="BE39" s="67" t="s">
        <v>25</v>
      </c>
      <c r="BF39" s="50">
        <f ca="1">INDIRECT(BF$1&amp;$AK39)</f>
        <v>0</v>
      </c>
      <c r="BG39" s="49">
        <v>0</v>
      </c>
      <c r="BH39" s="48">
        <f ca="1">-BG39+BF39</f>
        <v>0</v>
      </c>
      <c r="BI39" s="47" t="str">
        <f ca="1">IF(BF39=0,IF(OR(BH39&gt;0,BH39&lt;0),1,""),BH39/BF39)</f>
        <v/>
      </c>
      <c r="BJ39" s="49">
        <f ca="1">BF39+AY39</f>
        <v>2400</v>
      </c>
      <c r="BK39" s="49">
        <f>BG39+AZ39</f>
        <v>2424</v>
      </c>
      <c r="BL39" s="48">
        <f ca="1">-BK39+BJ39</f>
        <v>-24</v>
      </c>
      <c r="BM39" s="47">
        <f ca="1">IF(BJ39=0,IF(OR(BL39&gt;0,BL39&lt;0),1,""),BL39/BJ39)</f>
        <v>-0.01</v>
      </c>
      <c r="BO39" s="78" t="s">
        <v>26</v>
      </c>
      <c r="BP39" s="67" t="s">
        <v>25</v>
      </c>
      <c r="BQ39" s="50">
        <f ca="1">INDIRECT(BQ$1&amp;$AK39)</f>
        <v>0</v>
      </c>
      <c r="BR39" s="49"/>
      <c r="BS39" s="48">
        <f ca="1">-BR39+BQ39</f>
        <v>0</v>
      </c>
      <c r="BT39" s="47" t="str">
        <f ca="1">IF(BQ39=0,IF(OR(BS39&gt;0,BS39&lt;0),1,""),BS39/BQ39)</f>
        <v/>
      </c>
      <c r="BU39" s="49">
        <f ca="1">BQ39+BJ39</f>
        <v>2400</v>
      </c>
      <c r="BV39" s="49">
        <f>BR39+BK39</f>
        <v>2424</v>
      </c>
      <c r="BW39" s="48">
        <f ca="1">-BV39+BU39</f>
        <v>-24</v>
      </c>
      <c r="BX39" s="47">
        <f ca="1">IF(BU39=0,IF(OR(BW39&gt;0,BW39&lt;0),1,""),BW39/BU39)</f>
        <v>-0.01</v>
      </c>
      <c r="BZ39" s="78" t="s">
        <v>26</v>
      </c>
      <c r="CA39" s="67" t="s">
        <v>25</v>
      </c>
      <c r="CB39" s="50">
        <f ca="1">INDIRECT(CB$1&amp;$AK39)</f>
        <v>0</v>
      </c>
      <c r="CC39" s="49"/>
      <c r="CD39" s="48">
        <f ca="1">-CC39+CB39</f>
        <v>0</v>
      </c>
      <c r="CE39" s="47" t="str">
        <f ca="1">IF(CB39=0,IF(OR(CD39&gt;0,CD39&lt;0),1,""),CD39/CB39)</f>
        <v/>
      </c>
      <c r="CF39" s="49">
        <f ca="1">CB39+BU39</f>
        <v>2400</v>
      </c>
      <c r="CG39" s="49">
        <f>CC39+BV39</f>
        <v>2424</v>
      </c>
      <c r="CH39" s="48">
        <f ca="1">-CG39+CF39</f>
        <v>-24</v>
      </c>
      <c r="CI39" s="47">
        <f ca="1">IF(CF39=0,IF(OR(CH39&gt;0,CH39&lt;0),1,""),CH39/CF39)</f>
        <v>-0.01</v>
      </c>
      <c r="CK39" s="78" t="s">
        <v>26</v>
      </c>
      <c r="CL39" s="67" t="s">
        <v>25</v>
      </c>
      <c r="CM39" s="50">
        <f ca="1">INDIRECT(CM$1&amp;$AK39)</f>
        <v>0</v>
      </c>
      <c r="CN39" s="49"/>
      <c r="CO39" s="48">
        <f ca="1">-CN39+CM39</f>
        <v>0</v>
      </c>
      <c r="CP39" s="47" t="str">
        <f ca="1">IF(CM39=0,IF(OR(CO39&gt;0,CO39&lt;0),1,""),CO39/CM39)</f>
        <v/>
      </c>
      <c r="CQ39" s="49">
        <f ca="1">CM39+CF39</f>
        <v>2400</v>
      </c>
      <c r="CR39" s="49">
        <f>CN39+CG39</f>
        <v>2424</v>
      </c>
      <c r="CS39" s="48">
        <f ca="1">-CR39+CQ39</f>
        <v>-24</v>
      </c>
      <c r="CT39" s="47">
        <f ca="1">IF(CQ39=0,IF(OR(CS39&gt;0,CS39&lt;0),1,""),CS39/CQ39)</f>
        <v>-0.01</v>
      </c>
      <c r="CV39" s="78" t="s">
        <v>26</v>
      </c>
      <c r="CW39" s="67" t="s">
        <v>25</v>
      </c>
      <c r="CX39" s="50">
        <f ca="1">INDIRECT(CX$1&amp;$AK39)</f>
        <v>0</v>
      </c>
      <c r="CY39" s="49"/>
      <c r="CZ39" s="48">
        <f ca="1">-CY39+CX39</f>
        <v>0</v>
      </c>
      <c r="DA39" s="47" t="str">
        <f ca="1">IF(CX39=0,IF(OR(CZ39&gt;0,CZ39&lt;0),1,""),CZ39/CX39)</f>
        <v/>
      </c>
      <c r="DB39" s="49">
        <f ca="1">CX39+CQ39</f>
        <v>2400</v>
      </c>
      <c r="DC39" s="49">
        <f>CY39+CR39</f>
        <v>2424</v>
      </c>
      <c r="DD39" s="48">
        <f ca="1">-DC39+DB39</f>
        <v>-24</v>
      </c>
      <c r="DE39" s="47">
        <f ca="1">IF(DB39=0,IF(OR(DD39&gt;0,DD39&lt;0),1,""),DD39/DB39)</f>
        <v>-0.01</v>
      </c>
      <c r="DG39" s="78" t="s">
        <v>26</v>
      </c>
      <c r="DH39" s="67" t="s">
        <v>25</v>
      </c>
      <c r="DI39" s="50">
        <f ca="1">INDIRECT(DI$1&amp;$AK39)</f>
        <v>0</v>
      </c>
      <c r="DJ39" s="49"/>
      <c r="DK39" s="48">
        <f ca="1">-DJ39+DI39</f>
        <v>0</v>
      </c>
      <c r="DL39" s="47" t="str">
        <f ca="1">IF(DI39=0,IF(OR(DK39&gt;0,DK39&lt;0),1,""),DK39/DI39)</f>
        <v/>
      </c>
      <c r="DM39" s="49">
        <f ca="1">DI39+DB39</f>
        <v>2400</v>
      </c>
      <c r="DN39" s="49">
        <f>DJ39+DC39</f>
        <v>2424</v>
      </c>
      <c r="DO39" s="48">
        <f ca="1">-DN39+DM39</f>
        <v>-24</v>
      </c>
      <c r="DP39" s="47">
        <f ca="1">IF(DM39=0,IF(OR(DO39&gt;0,DO39&lt;0),1,""),DO39/DM39)</f>
        <v>-0.01</v>
      </c>
      <c r="DR39" s="78" t="s">
        <v>26</v>
      </c>
      <c r="DS39" s="67" t="s">
        <v>25</v>
      </c>
      <c r="DT39" s="50">
        <f ca="1">INDIRECT(DT$1&amp;$AK39)</f>
        <v>0</v>
      </c>
      <c r="DU39" s="49"/>
      <c r="DV39" s="48">
        <f ca="1">-DU39+DT39</f>
        <v>0</v>
      </c>
      <c r="DW39" s="47" t="str">
        <f ca="1">IF(DT39=0,IF(OR(DV39&gt;0,DV39&lt;0),1,""),DV39/DT39)</f>
        <v/>
      </c>
      <c r="DX39" s="49">
        <f ca="1">DT39+DM39</f>
        <v>2400</v>
      </c>
      <c r="DY39" s="49">
        <f>DU39+DN39</f>
        <v>2424</v>
      </c>
      <c r="DZ39" s="48">
        <f ca="1">-DY39+DX39</f>
        <v>-24</v>
      </c>
      <c r="EA39" s="47">
        <f ca="1">IF(DX39=0,IF(OR(DZ39&gt;0,DZ39&lt;0),1,""),DZ39/DX39)</f>
        <v>-0.01</v>
      </c>
      <c r="EC39" s="78" t="s">
        <v>26</v>
      </c>
      <c r="ED39" s="67" t="s">
        <v>25</v>
      </c>
      <c r="EE39" s="50">
        <f ca="1">INDIRECT(EE$1&amp;$AK39)</f>
        <v>0</v>
      </c>
      <c r="EF39" s="49"/>
      <c r="EG39" s="48">
        <f ca="1">-EF39+EE39</f>
        <v>0</v>
      </c>
      <c r="EH39" s="47" t="str">
        <f ca="1">IF(EE39=0,IF(OR(EG39&gt;0,EG39&lt;0),1,""),EG39/EE39)</f>
        <v/>
      </c>
      <c r="EI39" s="49">
        <f ca="1">EE39+DX39</f>
        <v>2400</v>
      </c>
      <c r="EJ39" s="49">
        <f>EF39+DY39</f>
        <v>2424</v>
      </c>
      <c r="EK39" s="48">
        <f ca="1">-EJ39+EI39</f>
        <v>-24</v>
      </c>
      <c r="EL39" s="47">
        <f ca="1">IF(EI39=0,IF(OR(EK39&gt;0,EK39&lt;0),1,""),EK39/EI39)</f>
        <v>-0.01</v>
      </c>
      <c r="EN39" s="78" t="s">
        <v>26</v>
      </c>
      <c r="EO39" s="67" t="s">
        <v>25</v>
      </c>
      <c r="EP39" s="50">
        <f ca="1">INDIRECT(EP$1&amp;$AK39)</f>
        <v>0</v>
      </c>
      <c r="EQ39" s="49"/>
      <c r="ER39" s="48">
        <f ca="1">-EQ39+EP39</f>
        <v>0</v>
      </c>
      <c r="ES39" s="47" t="str">
        <f ca="1">IF(EP39=0,IF(OR(ER39&gt;0,ER39&lt;0),1,""),ER39/EP39)</f>
        <v/>
      </c>
      <c r="ET39" s="49">
        <f ca="1">EP39+EI39</f>
        <v>2400</v>
      </c>
      <c r="EU39" s="49">
        <f>EQ39+EJ39</f>
        <v>2424</v>
      </c>
      <c r="EV39" s="48">
        <f ca="1">-EU39+ET39</f>
        <v>-24</v>
      </c>
      <c r="EW39" s="47">
        <f ca="1">IF(ET39=0,IF(OR(EV39&gt;0,EV39&lt;0),1,""),EV39/ET39)</f>
        <v>-0.01</v>
      </c>
      <c r="EY39" s="78" t="s">
        <v>26</v>
      </c>
      <c r="EZ39" s="67" t="s">
        <v>25</v>
      </c>
      <c r="FA39" s="50">
        <f ca="1">INDIRECT(FA$1&amp;$AK39)</f>
        <v>0</v>
      </c>
      <c r="FB39" s="49"/>
      <c r="FC39" s="48">
        <f ca="1">-FB39+FA39</f>
        <v>0</v>
      </c>
      <c r="FD39" s="47" t="str">
        <f ca="1">IF(FA39=0,IF(OR(FC39&gt;0,FC39&lt;0),1,""),FC39/FA39)</f>
        <v/>
      </c>
      <c r="FE39" s="49">
        <f ca="1">FA39+ET39</f>
        <v>2400</v>
      </c>
      <c r="FF39" s="49">
        <f>FB39+EU39</f>
        <v>2424</v>
      </c>
      <c r="FG39" s="48">
        <f ca="1">-FF39+FE39</f>
        <v>-24</v>
      </c>
      <c r="FH39" s="47">
        <f ca="1">IF(FE39=0,IF(OR(FG39&gt;0,FG39&lt;0),1,""),FG39/FE39)</f>
        <v>-0.01</v>
      </c>
      <c r="FJ39" t="b">
        <f ca="1">FE39=Y39</f>
        <v>1</v>
      </c>
    </row>
    <row r="40" spans="1:166" x14ac:dyDescent="0.25">
      <c r="A40" s="78" t="s">
        <v>24</v>
      </c>
      <c r="B40" s="67" t="s">
        <v>23</v>
      </c>
      <c r="C40" s="56"/>
      <c r="D40" s="76">
        <v>7200</v>
      </c>
      <c r="E40" s="75"/>
      <c r="F40" s="75"/>
      <c r="G40" s="75">
        <f>D40+F40</f>
        <v>7200</v>
      </c>
      <c r="H40" s="56"/>
      <c r="I40" s="74"/>
      <c r="J40" s="78" t="s">
        <v>24</v>
      </c>
      <c r="K40" s="67" t="s">
        <v>23</v>
      </c>
      <c r="L40" s="73"/>
      <c r="M40" s="50">
        <v>0</v>
      </c>
      <c r="N40" s="70">
        <f>G40</f>
        <v>7200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69">
        <v>0</v>
      </c>
      <c r="Y40" s="50">
        <f>SUM(M40:X40)</f>
        <v>7200</v>
      </c>
      <c r="Z40" s="49">
        <f>G40-Y40</f>
        <v>0</v>
      </c>
      <c r="AA40" s="72"/>
      <c r="AB40" s="78" t="s">
        <v>24</v>
      </c>
      <c r="AC40" s="67" t="s">
        <v>23</v>
      </c>
      <c r="AD40" s="71">
        <f>SUM(M40:O40)</f>
        <v>7200</v>
      </c>
      <c r="AE40" s="70">
        <f>SUM(P40:R40)</f>
        <v>0</v>
      </c>
      <c r="AF40" s="70">
        <f>SUM(S40:U40)</f>
        <v>0</v>
      </c>
      <c r="AG40" s="69">
        <f>SUM(V40:X40)</f>
        <v>0</v>
      </c>
      <c r="AH40" s="51">
        <f>SUM(AD40:AG40)</f>
        <v>7200</v>
      </c>
      <c r="AI40" s="12">
        <f>G40-AH40</f>
        <v>0</v>
      </c>
      <c r="AK40">
        <v>40</v>
      </c>
      <c r="AL40" s="78" t="s">
        <v>24</v>
      </c>
      <c r="AM40" s="67" t="s">
        <v>23</v>
      </c>
      <c r="AN40" s="50">
        <f ca="1">INDIRECT(AN$1&amp;$AK40)</f>
        <v>0</v>
      </c>
      <c r="AO40" s="49">
        <v>7085</v>
      </c>
      <c r="AP40" s="48">
        <f ca="1">-AO40+AN40</f>
        <v>-7085</v>
      </c>
      <c r="AQ40" s="47">
        <f ca="1">IF(AN40=0,IF(OR(AP40&gt;0,AP40&lt;0),1,""),AP40/AN40)</f>
        <v>1</v>
      </c>
      <c r="AS40" s="78" t="s">
        <v>24</v>
      </c>
      <c r="AT40" s="67" t="s">
        <v>23</v>
      </c>
      <c r="AU40" s="49">
        <f ca="1">INDIRECT(AU$1&amp;$AK40)</f>
        <v>7200</v>
      </c>
      <c r="AV40" s="49">
        <v>0</v>
      </c>
      <c r="AW40" s="48">
        <f ca="1">-AV40+AU40</f>
        <v>7200</v>
      </c>
      <c r="AX40" s="47">
        <f ca="1">IF(AU40=0,IF(OR(AW40&gt;0,AW40&lt;0),1,""),AW40/AU40)</f>
        <v>1</v>
      </c>
      <c r="AY40" s="49">
        <f ca="1">AU40+AN40</f>
        <v>7200</v>
      </c>
      <c r="AZ40" s="49">
        <f>AV40+AO40</f>
        <v>7085</v>
      </c>
      <c r="BA40" s="48">
        <f ca="1">-AZ40+AY40</f>
        <v>115</v>
      </c>
      <c r="BB40" s="47">
        <f ca="1">IF(AY40=0,IF(OR(BA40&gt;0,BA40&lt;0),1,""),BA40/AY40)</f>
        <v>1.5972222222222221E-2</v>
      </c>
      <c r="BD40" s="78" t="s">
        <v>24</v>
      </c>
      <c r="BE40" s="67" t="s">
        <v>23</v>
      </c>
      <c r="BF40" s="50">
        <f ca="1">INDIRECT(BF$1&amp;$AK40)</f>
        <v>0</v>
      </c>
      <c r="BG40" s="49">
        <v>0</v>
      </c>
      <c r="BH40" s="48">
        <f ca="1">-BG40+BF40</f>
        <v>0</v>
      </c>
      <c r="BI40" s="47" t="str">
        <f ca="1">IF(BF40=0,IF(OR(BH40&gt;0,BH40&lt;0),1,""),BH40/BF40)</f>
        <v/>
      </c>
      <c r="BJ40" s="49">
        <f ca="1">BF40+AY40</f>
        <v>7200</v>
      </c>
      <c r="BK40" s="49">
        <f>BG40+AZ40</f>
        <v>7085</v>
      </c>
      <c r="BL40" s="48">
        <f ca="1">-BK40+BJ40</f>
        <v>115</v>
      </c>
      <c r="BM40" s="47">
        <f ca="1">IF(BJ40=0,IF(OR(BL40&gt;0,BL40&lt;0),1,""),BL40/BJ40)</f>
        <v>1.5972222222222221E-2</v>
      </c>
      <c r="BO40" s="78" t="s">
        <v>24</v>
      </c>
      <c r="BP40" s="67" t="s">
        <v>23</v>
      </c>
      <c r="BQ40" s="50">
        <f ca="1">INDIRECT(BQ$1&amp;$AK40)</f>
        <v>0</v>
      </c>
      <c r="BR40" s="49"/>
      <c r="BS40" s="48">
        <f ca="1">-BR40+BQ40</f>
        <v>0</v>
      </c>
      <c r="BT40" s="47" t="str">
        <f ca="1">IF(BQ40=0,IF(OR(BS40&gt;0,BS40&lt;0),1,""),BS40/BQ40)</f>
        <v/>
      </c>
      <c r="BU40" s="49">
        <f ca="1">BQ40+BJ40</f>
        <v>7200</v>
      </c>
      <c r="BV40" s="49">
        <f>BR40+BK40</f>
        <v>7085</v>
      </c>
      <c r="BW40" s="48">
        <f ca="1">-BV40+BU40</f>
        <v>115</v>
      </c>
      <c r="BX40" s="47">
        <f ca="1">IF(BU40=0,IF(OR(BW40&gt;0,BW40&lt;0),1,""),BW40/BU40)</f>
        <v>1.5972222222222221E-2</v>
      </c>
      <c r="BZ40" s="78" t="s">
        <v>24</v>
      </c>
      <c r="CA40" s="67" t="s">
        <v>23</v>
      </c>
      <c r="CB40" s="50">
        <f ca="1">INDIRECT(CB$1&amp;$AK40)</f>
        <v>0</v>
      </c>
      <c r="CC40" s="49"/>
      <c r="CD40" s="48">
        <f ca="1">-CC40+CB40</f>
        <v>0</v>
      </c>
      <c r="CE40" s="47" t="str">
        <f ca="1">IF(CB40=0,IF(OR(CD40&gt;0,CD40&lt;0),1,""),CD40/CB40)</f>
        <v/>
      </c>
      <c r="CF40" s="49">
        <f ca="1">CB40+BU40</f>
        <v>7200</v>
      </c>
      <c r="CG40" s="49">
        <f>CC40+BV40</f>
        <v>7085</v>
      </c>
      <c r="CH40" s="48">
        <f ca="1">-CG40+CF40</f>
        <v>115</v>
      </c>
      <c r="CI40" s="47">
        <f ca="1">IF(CF40=0,IF(OR(CH40&gt;0,CH40&lt;0),1,""),CH40/CF40)</f>
        <v>1.5972222222222221E-2</v>
      </c>
      <c r="CK40" s="78" t="s">
        <v>24</v>
      </c>
      <c r="CL40" s="67" t="s">
        <v>23</v>
      </c>
      <c r="CM40" s="50">
        <f ca="1">INDIRECT(CM$1&amp;$AK40)</f>
        <v>0</v>
      </c>
      <c r="CN40" s="49"/>
      <c r="CO40" s="48">
        <f ca="1">-CN40+CM40</f>
        <v>0</v>
      </c>
      <c r="CP40" s="47" t="str">
        <f ca="1">IF(CM40=0,IF(OR(CO40&gt;0,CO40&lt;0),1,""),CO40/CM40)</f>
        <v/>
      </c>
      <c r="CQ40" s="49">
        <f ca="1">CM40+CF40</f>
        <v>7200</v>
      </c>
      <c r="CR40" s="49">
        <f>CN40+CG40</f>
        <v>7085</v>
      </c>
      <c r="CS40" s="48">
        <f ca="1">-CR40+CQ40</f>
        <v>115</v>
      </c>
      <c r="CT40" s="47">
        <f ca="1">IF(CQ40=0,IF(OR(CS40&gt;0,CS40&lt;0),1,""),CS40/CQ40)</f>
        <v>1.5972222222222221E-2</v>
      </c>
      <c r="CV40" s="78" t="s">
        <v>24</v>
      </c>
      <c r="CW40" s="67" t="s">
        <v>23</v>
      </c>
      <c r="CX40" s="50">
        <f ca="1">INDIRECT(CX$1&amp;$AK40)</f>
        <v>0</v>
      </c>
      <c r="CY40" s="49"/>
      <c r="CZ40" s="48">
        <f ca="1">-CY40+CX40</f>
        <v>0</v>
      </c>
      <c r="DA40" s="47" t="str">
        <f ca="1">IF(CX40=0,IF(OR(CZ40&gt;0,CZ40&lt;0),1,""),CZ40/CX40)</f>
        <v/>
      </c>
      <c r="DB40" s="49">
        <f ca="1">CX40+CQ40</f>
        <v>7200</v>
      </c>
      <c r="DC40" s="49">
        <f>CY40+CR40</f>
        <v>7085</v>
      </c>
      <c r="DD40" s="48">
        <f ca="1">-DC40+DB40</f>
        <v>115</v>
      </c>
      <c r="DE40" s="47">
        <f ca="1">IF(DB40=0,IF(OR(DD40&gt;0,DD40&lt;0),1,""),DD40/DB40)</f>
        <v>1.5972222222222221E-2</v>
      </c>
      <c r="DG40" s="78" t="s">
        <v>24</v>
      </c>
      <c r="DH40" s="67" t="s">
        <v>23</v>
      </c>
      <c r="DI40" s="50">
        <f ca="1">INDIRECT(DI$1&amp;$AK40)</f>
        <v>0</v>
      </c>
      <c r="DJ40" s="49"/>
      <c r="DK40" s="48">
        <f ca="1">-DJ40+DI40</f>
        <v>0</v>
      </c>
      <c r="DL40" s="47" t="str">
        <f ca="1">IF(DI40=0,IF(OR(DK40&gt;0,DK40&lt;0),1,""),DK40/DI40)</f>
        <v/>
      </c>
      <c r="DM40" s="49">
        <f ca="1">DI40+DB40</f>
        <v>7200</v>
      </c>
      <c r="DN40" s="49">
        <f>DJ40+DC40</f>
        <v>7085</v>
      </c>
      <c r="DO40" s="48">
        <f ca="1">-DN40+DM40</f>
        <v>115</v>
      </c>
      <c r="DP40" s="47">
        <f ca="1">IF(DM40=0,IF(OR(DO40&gt;0,DO40&lt;0),1,""),DO40/DM40)</f>
        <v>1.5972222222222221E-2</v>
      </c>
      <c r="DR40" s="78" t="s">
        <v>24</v>
      </c>
      <c r="DS40" s="67" t="s">
        <v>23</v>
      </c>
      <c r="DT40" s="50">
        <f ca="1">INDIRECT(DT$1&amp;$AK40)</f>
        <v>0</v>
      </c>
      <c r="DU40" s="49"/>
      <c r="DV40" s="48">
        <f ca="1">-DU40+DT40</f>
        <v>0</v>
      </c>
      <c r="DW40" s="47" t="str">
        <f ca="1">IF(DT40=0,IF(OR(DV40&gt;0,DV40&lt;0),1,""),DV40/DT40)</f>
        <v/>
      </c>
      <c r="DX40" s="49">
        <f ca="1">DT40+DM40</f>
        <v>7200</v>
      </c>
      <c r="DY40" s="49">
        <f>DU40+DN40</f>
        <v>7085</v>
      </c>
      <c r="DZ40" s="48">
        <f ca="1">-DY40+DX40</f>
        <v>115</v>
      </c>
      <c r="EA40" s="47">
        <f ca="1">IF(DX40=0,IF(OR(DZ40&gt;0,DZ40&lt;0),1,""),DZ40/DX40)</f>
        <v>1.5972222222222221E-2</v>
      </c>
      <c r="EC40" s="78" t="s">
        <v>24</v>
      </c>
      <c r="ED40" s="67" t="s">
        <v>23</v>
      </c>
      <c r="EE40" s="50">
        <f ca="1">INDIRECT(EE$1&amp;$AK40)</f>
        <v>0</v>
      </c>
      <c r="EF40" s="49"/>
      <c r="EG40" s="48">
        <f ca="1">-EF40+EE40</f>
        <v>0</v>
      </c>
      <c r="EH40" s="47" t="str">
        <f ca="1">IF(EE40=0,IF(OR(EG40&gt;0,EG40&lt;0),1,""),EG40/EE40)</f>
        <v/>
      </c>
      <c r="EI40" s="49">
        <f ca="1">EE40+DX40</f>
        <v>7200</v>
      </c>
      <c r="EJ40" s="49">
        <f>EF40+DY40</f>
        <v>7085</v>
      </c>
      <c r="EK40" s="48">
        <f ca="1">-EJ40+EI40</f>
        <v>115</v>
      </c>
      <c r="EL40" s="47">
        <f ca="1">IF(EI40=0,IF(OR(EK40&gt;0,EK40&lt;0),1,""),EK40/EI40)</f>
        <v>1.5972222222222221E-2</v>
      </c>
      <c r="EN40" s="78" t="s">
        <v>24</v>
      </c>
      <c r="EO40" s="67" t="s">
        <v>23</v>
      </c>
      <c r="EP40" s="50">
        <f ca="1">INDIRECT(EP$1&amp;$AK40)</f>
        <v>0</v>
      </c>
      <c r="EQ40" s="49"/>
      <c r="ER40" s="48">
        <f ca="1">-EQ40+EP40</f>
        <v>0</v>
      </c>
      <c r="ES40" s="47" t="str">
        <f ca="1">IF(EP40=0,IF(OR(ER40&gt;0,ER40&lt;0),1,""),ER40/EP40)</f>
        <v/>
      </c>
      <c r="ET40" s="49">
        <f ca="1">EP40+EI40</f>
        <v>7200</v>
      </c>
      <c r="EU40" s="49">
        <f>EQ40+EJ40</f>
        <v>7085</v>
      </c>
      <c r="EV40" s="48">
        <f ca="1">-EU40+ET40</f>
        <v>115</v>
      </c>
      <c r="EW40" s="47">
        <f ca="1">IF(ET40=0,IF(OR(EV40&gt;0,EV40&lt;0),1,""),EV40/ET40)</f>
        <v>1.5972222222222221E-2</v>
      </c>
      <c r="EY40" s="78" t="s">
        <v>24</v>
      </c>
      <c r="EZ40" s="67" t="s">
        <v>23</v>
      </c>
      <c r="FA40" s="50">
        <f ca="1">INDIRECT(FA$1&amp;$AK40)</f>
        <v>0</v>
      </c>
      <c r="FB40" s="49"/>
      <c r="FC40" s="48">
        <f ca="1">-FB40+FA40</f>
        <v>0</v>
      </c>
      <c r="FD40" s="47" t="str">
        <f ca="1">IF(FA40=0,IF(OR(FC40&gt;0,FC40&lt;0),1,""),FC40/FA40)</f>
        <v/>
      </c>
      <c r="FE40" s="49">
        <f ca="1">FA40+ET40</f>
        <v>7200</v>
      </c>
      <c r="FF40" s="49">
        <f>FB40+EU40</f>
        <v>7085</v>
      </c>
      <c r="FG40" s="48">
        <f ca="1">-FF40+FE40</f>
        <v>115</v>
      </c>
      <c r="FH40" s="47">
        <f ca="1">IF(FE40=0,IF(OR(FG40&gt;0,FG40&lt;0),1,""),FG40/FE40)</f>
        <v>1.5972222222222221E-2</v>
      </c>
      <c r="FJ40" t="b">
        <f ca="1">FE40=Y40</f>
        <v>1</v>
      </c>
    </row>
    <row r="41" spans="1:166" x14ac:dyDescent="0.25">
      <c r="A41" s="78" t="s">
        <v>22</v>
      </c>
      <c r="B41" s="67" t="s">
        <v>21</v>
      </c>
      <c r="C41" s="56"/>
      <c r="D41" s="76">
        <v>400</v>
      </c>
      <c r="E41" s="75"/>
      <c r="F41" s="75"/>
      <c r="G41" s="75">
        <f>D41+F41</f>
        <v>400</v>
      </c>
      <c r="H41" s="56"/>
      <c r="I41" s="74"/>
      <c r="J41" s="78" t="s">
        <v>22</v>
      </c>
      <c r="K41" s="67" t="s">
        <v>21</v>
      </c>
      <c r="L41" s="73"/>
      <c r="M41" s="50">
        <v>0</v>
      </c>
      <c r="N41" s="70">
        <f>G41</f>
        <v>400</v>
      </c>
      <c r="O41" s="70">
        <v>0</v>
      </c>
      <c r="P41" s="70">
        <v>0</v>
      </c>
      <c r="Q41" s="70">
        <v>0</v>
      </c>
      <c r="R41" s="70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69">
        <v>0</v>
      </c>
      <c r="Y41" s="50">
        <f>SUM(M41:X41)</f>
        <v>400</v>
      </c>
      <c r="Z41" s="49">
        <f>G41-Y41</f>
        <v>0</v>
      </c>
      <c r="AA41" s="72"/>
      <c r="AB41" s="78" t="s">
        <v>22</v>
      </c>
      <c r="AC41" s="67" t="s">
        <v>21</v>
      </c>
      <c r="AD41" s="71">
        <f>SUM(M41:O41)</f>
        <v>400</v>
      </c>
      <c r="AE41" s="70">
        <f>SUM(P41:R41)</f>
        <v>0</v>
      </c>
      <c r="AF41" s="70">
        <f>SUM(S41:U41)</f>
        <v>0</v>
      </c>
      <c r="AG41" s="69">
        <f>SUM(V41:X41)</f>
        <v>0</v>
      </c>
      <c r="AH41" s="51">
        <f>SUM(AD41:AG41)</f>
        <v>400</v>
      </c>
      <c r="AI41" s="12">
        <f>G41-AH41</f>
        <v>0</v>
      </c>
      <c r="AK41">
        <v>41</v>
      </c>
      <c r="AL41" s="78" t="s">
        <v>22</v>
      </c>
      <c r="AM41" s="67" t="s">
        <v>21</v>
      </c>
      <c r="AN41" s="50">
        <f ca="1">INDIRECT(AN$1&amp;$AK41)</f>
        <v>0</v>
      </c>
      <c r="AO41" s="49">
        <v>550</v>
      </c>
      <c r="AP41" s="48">
        <f ca="1">-AO41+AN41</f>
        <v>-550</v>
      </c>
      <c r="AQ41" s="47">
        <f ca="1">IF(AN41=0,IF(OR(AP41&gt;0,AP41&lt;0),1,""),AP41/AN41)</f>
        <v>1</v>
      </c>
      <c r="AS41" s="78" t="s">
        <v>22</v>
      </c>
      <c r="AT41" s="67" t="s">
        <v>21</v>
      </c>
      <c r="AU41" s="49">
        <f ca="1">INDIRECT(AU$1&amp;$AK41)</f>
        <v>400</v>
      </c>
      <c r="AV41" s="49">
        <v>0</v>
      </c>
      <c r="AW41" s="48">
        <f ca="1">-AV41+AU41</f>
        <v>400</v>
      </c>
      <c r="AX41" s="47">
        <f ca="1">IF(AU41=0,IF(OR(AW41&gt;0,AW41&lt;0),1,""),AW41/AU41)</f>
        <v>1</v>
      </c>
      <c r="AY41" s="49">
        <f ca="1">AU41+AN41</f>
        <v>400</v>
      </c>
      <c r="AZ41" s="49">
        <f>AV41+AO41</f>
        <v>550</v>
      </c>
      <c r="BA41" s="48">
        <f ca="1">-AZ41+AY41</f>
        <v>-150</v>
      </c>
      <c r="BB41" s="47">
        <f ca="1">IF(AY41=0,IF(OR(BA41&gt;0,BA41&lt;0),1,""),BA41/AY41)</f>
        <v>-0.375</v>
      </c>
      <c r="BD41" s="78" t="s">
        <v>22</v>
      </c>
      <c r="BE41" s="67" t="s">
        <v>21</v>
      </c>
      <c r="BF41" s="50">
        <f ca="1">INDIRECT(BF$1&amp;$AK41)</f>
        <v>0</v>
      </c>
      <c r="BG41" s="49">
        <v>0</v>
      </c>
      <c r="BH41" s="48">
        <f ca="1">-BG41+BF41</f>
        <v>0</v>
      </c>
      <c r="BI41" s="47" t="str">
        <f ca="1">IF(BF41=0,IF(OR(BH41&gt;0,BH41&lt;0),1,""),BH41/BF41)</f>
        <v/>
      </c>
      <c r="BJ41" s="49">
        <f ca="1">BF41+AY41</f>
        <v>400</v>
      </c>
      <c r="BK41" s="49">
        <f>BG41+AZ41</f>
        <v>550</v>
      </c>
      <c r="BL41" s="48">
        <f ca="1">-BK41+BJ41</f>
        <v>-150</v>
      </c>
      <c r="BM41" s="47">
        <f ca="1">IF(BJ41=0,IF(OR(BL41&gt;0,BL41&lt;0),1,""),BL41/BJ41)</f>
        <v>-0.375</v>
      </c>
      <c r="BO41" s="78" t="s">
        <v>22</v>
      </c>
      <c r="BP41" s="67" t="s">
        <v>21</v>
      </c>
      <c r="BQ41" s="50">
        <f ca="1">INDIRECT(BQ$1&amp;$AK41)</f>
        <v>0</v>
      </c>
      <c r="BR41" s="49"/>
      <c r="BS41" s="48">
        <f ca="1">-BR41+BQ41</f>
        <v>0</v>
      </c>
      <c r="BT41" s="47" t="str">
        <f ca="1">IF(BQ41=0,IF(OR(BS41&gt;0,BS41&lt;0),1,""),BS41/BQ41)</f>
        <v/>
      </c>
      <c r="BU41" s="49">
        <f ca="1">BQ41+BJ41</f>
        <v>400</v>
      </c>
      <c r="BV41" s="49">
        <f>BR41+BK41</f>
        <v>550</v>
      </c>
      <c r="BW41" s="48">
        <f ca="1">-BV41+BU41</f>
        <v>-150</v>
      </c>
      <c r="BX41" s="47">
        <f ca="1">IF(BU41=0,IF(OR(BW41&gt;0,BW41&lt;0),1,""),BW41/BU41)</f>
        <v>-0.375</v>
      </c>
      <c r="BZ41" s="78" t="s">
        <v>22</v>
      </c>
      <c r="CA41" s="67" t="s">
        <v>21</v>
      </c>
      <c r="CB41" s="50">
        <f ca="1">INDIRECT(CB$1&amp;$AK41)</f>
        <v>0</v>
      </c>
      <c r="CC41" s="49"/>
      <c r="CD41" s="48">
        <f ca="1">-CC41+CB41</f>
        <v>0</v>
      </c>
      <c r="CE41" s="47" t="str">
        <f ca="1">IF(CB41=0,IF(OR(CD41&gt;0,CD41&lt;0),1,""),CD41/CB41)</f>
        <v/>
      </c>
      <c r="CF41" s="49">
        <f ca="1">CB41+BU41</f>
        <v>400</v>
      </c>
      <c r="CG41" s="49">
        <f>CC41+BV41</f>
        <v>550</v>
      </c>
      <c r="CH41" s="48">
        <f ca="1">-CG41+CF41</f>
        <v>-150</v>
      </c>
      <c r="CI41" s="47">
        <f ca="1">IF(CF41=0,IF(OR(CH41&gt;0,CH41&lt;0),1,""),CH41/CF41)</f>
        <v>-0.375</v>
      </c>
      <c r="CK41" s="78" t="s">
        <v>22</v>
      </c>
      <c r="CL41" s="67" t="s">
        <v>21</v>
      </c>
      <c r="CM41" s="50">
        <f ca="1">INDIRECT(CM$1&amp;$AK41)</f>
        <v>0</v>
      </c>
      <c r="CN41" s="49"/>
      <c r="CO41" s="48">
        <f ca="1">-CN41+CM41</f>
        <v>0</v>
      </c>
      <c r="CP41" s="47" t="str">
        <f ca="1">IF(CM41=0,IF(OR(CO41&gt;0,CO41&lt;0),1,""),CO41/CM41)</f>
        <v/>
      </c>
      <c r="CQ41" s="49">
        <f ca="1">CM41+CF41</f>
        <v>400</v>
      </c>
      <c r="CR41" s="49">
        <f>CN41+CG41</f>
        <v>550</v>
      </c>
      <c r="CS41" s="48">
        <f ca="1">-CR41+CQ41</f>
        <v>-150</v>
      </c>
      <c r="CT41" s="47">
        <f ca="1">IF(CQ41=0,IF(OR(CS41&gt;0,CS41&lt;0),1,""),CS41/CQ41)</f>
        <v>-0.375</v>
      </c>
      <c r="CV41" s="78" t="s">
        <v>22</v>
      </c>
      <c r="CW41" s="67" t="s">
        <v>21</v>
      </c>
      <c r="CX41" s="50">
        <f ca="1">INDIRECT(CX$1&amp;$AK41)</f>
        <v>0</v>
      </c>
      <c r="CY41" s="49"/>
      <c r="CZ41" s="48">
        <f ca="1">-CY41+CX41</f>
        <v>0</v>
      </c>
      <c r="DA41" s="47" t="str">
        <f ca="1">IF(CX41=0,IF(OR(CZ41&gt;0,CZ41&lt;0),1,""),CZ41/CX41)</f>
        <v/>
      </c>
      <c r="DB41" s="49">
        <f ca="1">CX41+CQ41</f>
        <v>400</v>
      </c>
      <c r="DC41" s="49">
        <f>CY41+CR41</f>
        <v>550</v>
      </c>
      <c r="DD41" s="48">
        <f ca="1">-DC41+DB41</f>
        <v>-150</v>
      </c>
      <c r="DE41" s="47">
        <f ca="1">IF(DB41=0,IF(OR(DD41&gt;0,DD41&lt;0),1,""),DD41/DB41)</f>
        <v>-0.375</v>
      </c>
      <c r="DG41" s="78" t="s">
        <v>22</v>
      </c>
      <c r="DH41" s="67" t="s">
        <v>21</v>
      </c>
      <c r="DI41" s="50">
        <f ca="1">INDIRECT(DI$1&amp;$AK41)</f>
        <v>0</v>
      </c>
      <c r="DJ41" s="49"/>
      <c r="DK41" s="48">
        <f ca="1">-DJ41+DI41</f>
        <v>0</v>
      </c>
      <c r="DL41" s="47" t="str">
        <f ca="1">IF(DI41=0,IF(OR(DK41&gt;0,DK41&lt;0),1,""),DK41/DI41)</f>
        <v/>
      </c>
      <c r="DM41" s="49">
        <f ca="1">DI41+DB41</f>
        <v>400</v>
      </c>
      <c r="DN41" s="49">
        <f>DJ41+DC41</f>
        <v>550</v>
      </c>
      <c r="DO41" s="48">
        <f ca="1">-DN41+DM41</f>
        <v>-150</v>
      </c>
      <c r="DP41" s="47">
        <f ca="1">IF(DM41=0,IF(OR(DO41&gt;0,DO41&lt;0),1,""),DO41/DM41)</f>
        <v>-0.375</v>
      </c>
      <c r="DR41" s="78" t="s">
        <v>22</v>
      </c>
      <c r="DS41" s="67" t="s">
        <v>21</v>
      </c>
      <c r="DT41" s="50">
        <f ca="1">INDIRECT(DT$1&amp;$AK41)</f>
        <v>0</v>
      </c>
      <c r="DU41" s="49"/>
      <c r="DV41" s="48">
        <f ca="1">-DU41+DT41</f>
        <v>0</v>
      </c>
      <c r="DW41" s="47" t="str">
        <f ca="1">IF(DT41=0,IF(OR(DV41&gt;0,DV41&lt;0),1,""),DV41/DT41)</f>
        <v/>
      </c>
      <c r="DX41" s="49">
        <f ca="1">DT41+DM41</f>
        <v>400</v>
      </c>
      <c r="DY41" s="49">
        <f>DU41+DN41</f>
        <v>550</v>
      </c>
      <c r="DZ41" s="48">
        <f ca="1">-DY41+DX41</f>
        <v>-150</v>
      </c>
      <c r="EA41" s="47">
        <f ca="1">IF(DX41=0,IF(OR(DZ41&gt;0,DZ41&lt;0),1,""),DZ41/DX41)</f>
        <v>-0.375</v>
      </c>
      <c r="EC41" s="78" t="s">
        <v>22</v>
      </c>
      <c r="ED41" s="67" t="s">
        <v>21</v>
      </c>
      <c r="EE41" s="50">
        <f ca="1">INDIRECT(EE$1&amp;$AK41)</f>
        <v>0</v>
      </c>
      <c r="EF41" s="49"/>
      <c r="EG41" s="48">
        <f ca="1">-EF41+EE41</f>
        <v>0</v>
      </c>
      <c r="EH41" s="47" t="str">
        <f ca="1">IF(EE41=0,IF(OR(EG41&gt;0,EG41&lt;0),1,""),EG41/EE41)</f>
        <v/>
      </c>
      <c r="EI41" s="49">
        <f ca="1">EE41+DX41</f>
        <v>400</v>
      </c>
      <c r="EJ41" s="49">
        <f>EF41+DY41</f>
        <v>550</v>
      </c>
      <c r="EK41" s="48">
        <f ca="1">-EJ41+EI41</f>
        <v>-150</v>
      </c>
      <c r="EL41" s="47">
        <f ca="1">IF(EI41=0,IF(OR(EK41&gt;0,EK41&lt;0),1,""),EK41/EI41)</f>
        <v>-0.375</v>
      </c>
      <c r="EN41" s="78" t="s">
        <v>22</v>
      </c>
      <c r="EO41" s="67" t="s">
        <v>21</v>
      </c>
      <c r="EP41" s="50">
        <f ca="1">INDIRECT(EP$1&amp;$AK41)</f>
        <v>0</v>
      </c>
      <c r="EQ41" s="49"/>
      <c r="ER41" s="48">
        <f ca="1">-EQ41+EP41</f>
        <v>0</v>
      </c>
      <c r="ES41" s="47" t="str">
        <f ca="1">IF(EP41=0,IF(OR(ER41&gt;0,ER41&lt;0),1,""),ER41/EP41)</f>
        <v/>
      </c>
      <c r="ET41" s="49">
        <f ca="1">EP41+EI41</f>
        <v>400</v>
      </c>
      <c r="EU41" s="49">
        <f>EQ41+EJ41</f>
        <v>550</v>
      </c>
      <c r="EV41" s="48">
        <f ca="1">-EU41+ET41</f>
        <v>-150</v>
      </c>
      <c r="EW41" s="47">
        <f ca="1">IF(ET41=0,IF(OR(EV41&gt;0,EV41&lt;0),1,""),EV41/ET41)</f>
        <v>-0.375</v>
      </c>
      <c r="EY41" s="78" t="s">
        <v>22</v>
      </c>
      <c r="EZ41" s="67" t="s">
        <v>21</v>
      </c>
      <c r="FA41" s="50">
        <f ca="1">INDIRECT(FA$1&amp;$AK41)</f>
        <v>0</v>
      </c>
      <c r="FB41" s="49"/>
      <c r="FC41" s="48">
        <f ca="1">-FB41+FA41</f>
        <v>0</v>
      </c>
      <c r="FD41" s="47" t="str">
        <f ca="1">IF(FA41=0,IF(OR(FC41&gt;0,FC41&lt;0),1,""),FC41/FA41)</f>
        <v/>
      </c>
      <c r="FE41" s="49">
        <f ca="1">FA41+ET41</f>
        <v>400</v>
      </c>
      <c r="FF41" s="49">
        <f>FB41+EU41</f>
        <v>550</v>
      </c>
      <c r="FG41" s="48">
        <f ca="1">-FF41+FE41</f>
        <v>-150</v>
      </c>
      <c r="FH41" s="47">
        <f ca="1">IF(FE41=0,IF(OR(FG41&gt;0,FG41&lt;0),1,""),FG41/FE41)</f>
        <v>-0.375</v>
      </c>
      <c r="FJ41" t="b">
        <f ca="1">FE41=Y41</f>
        <v>1</v>
      </c>
    </row>
    <row r="42" spans="1:166" x14ac:dyDescent="0.25">
      <c r="A42" s="78" t="s">
        <v>20</v>
      </c>
      <c r="B42" s="67" t="s">
        <v>19</v>
      </c>
      <c r="C42" s="56"/>
      <c r="D42" s="76">
        <v>400</v>
      </c>
      <c r="E42" s="75"/>
      <c r="F42" s="75"/>
      <c r="G42" s="75">
        <f>D42+F42</f>
        <v>400</v>
      </c>
      <c r="H42" s="56"/>
      <c r="I42" s="74"/>
      <c r="J42" s="78" t="s">
        <v>20</v>
      </c>
      <c r="K42" s="67" t="s">
        <v>19</v>
      </c>
      <c r="L42" s="73"/>
      <c r="M42" s="50">
        <v>0</v>
      </c>
      <c r="N42" s="70">
        <f>G42</f>
        <v>400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69">
        <v>0</v>
      </c>
      <c r="Y42" s="50">
        <f>SUM(M42:X42)</f>
        <v>400</v>
      </c>
      <c r="Z42" s="49">
        <f>G42-Y42</f>
        <v>0</v>
      </c>
      <c r="AA42" s="72"/>
      <c r="AB42" s="78" t="s">
        <v>20</v>
      </c>
      <c r="AC42" s="67" t="s">
        <v>19</v>
      </c>
      <c r="AD42" s="71">
        <f>SUM(M42:O42)</f>
        <v>400</v>
      </c>
      <c r="AE42" s="70">
        <f>SUM(P42:R42)</f>
        <v>0</v>
      </c>
      <c r="AF42" s="70">
        <f>SUM(S42:U42)</f>
        <v>0</v>
      </c>
      <c r="AG42" s="69">
        <f>SUM(V42:X42)</f>
        <v>0</v>
      </c>
      <c r="AH42" s="51">
        <f>SUM(AD42:AG42)</f>
        <v>400</v>
      </c>
      <c r="AI42" s="12">
        <f>G42-AH42</f>
        <v>0</v>
      </c>
      <c r="AK42">
        <v>42</v>
      </c>
      <c r="AL42" s="78" t="s">
        <v>20</v>
      </c>
      <c r="AM42" s="67" t="s">
        <v>19</v>
      </c>
      <c r="AN42" s="50">
        <f ca="1">INDIRECT(AN$1&amp;$AK42)</f>
        <v>0</v>
      </c>
      <c r="AO42" s="49">
        <v>385</v>
      </c>
      <c r="AP42" s="48">
        <f ca="1">-AO42+AN42</f>
        <v>-385</v>
      </c>
      <c r="AQ42" s="47">
        <f ca="1">IF(AN42=0,IF(OR(AP42&gt;0,AP42&lt;0),1,""),AP42/AN42)</f>
        <v>1</v>
      </c>
      <c r="AS42" s="78" t="s">
        <v>20</v>
      </c>
      <c r="AT42" s="67" t="s">
        <v>19</v>
      </c>
      <c r="AU42" s="49">
        <f ca="1">INDIRECT(AU$1&amp;$AK42)</f>
        <v>400</v>
      </c>
      <c r="AV42" s="49">
        <v>0</v>
      </c>
      <c r="AW42" s="48">
        <f ca="1">-AV42+AU42</f>
        <v>400</v>
      </c>
      <c r="AX42" s="47">
        <f ca="1">IF(AU42=0,IF(OR(AW42&gt;0,AW42&lt;0),1,""),AW42/AU42)</f>
        <v>1</v>
      </c>
      <c r="AY42" s="49">
        <f ca="1">AU42+AN42</f>
        <v>400</v>
      </c>
      <c r="AZ42" s="49">
        <f>AV42+AO42</f>
        <v>385</v>
      </c>
      <c r="BA42" s="48">
        <f ca="1">-AZ42+AY42</f>
        <v>15</v>
      </c>
      <c r="BB42" s="47">
        <f ca="1">IF(AY42=0,IF(OR(BA42&gt;0,BA42&lt;0),1,""),BA42/AY42)</f>
        <v>3.7499999999999999E-2</v>
      </c>
      <c r="BD42" s="78" t="s">
        <v>20</v>
      </c>
      <c r="BE42" s="67" t="s">
        <v>19</v>
      </c>
      <c r="BF42" s="50">
        <f ca="1">INDIRECT(BF$1&amp;$AK42)</f>
        <v>0</v>
      </c>
      <c r="BG42" s="49">
        <v>0</v>
      </c>
      <c r="BH42" s="48">
        <f ca="1">-BG42+BF42</f>
        <v>0</v>
      </c>
      <c r="BI42" s="47" t="str">
        <f ca="1">IF(BF42=0,IF(OR(BH42&gt;0,BH42&lt;0),1,""),BH42/BF42)</f>
        <v/>
      </c>
      <c r="BJ42" s="49">
        <f ca="1">BF42+AY42</f>
        <v>400</v>
      </c>
      <c r="BK42" s="49">
        <f>BG42+AZ42</f>
        <v>385</v>
      </c>
      <c r="BL42" s="48">
        <f ca="1">-BK42+BJ42</f>
        <v>15</v>
      </c>
      <c r="BM42" s="47">
        <f ca="1">IF(BJ42=0,IF(OR(BL42&gt;0,BL42&lt;0),1,""),BL42/BJ42)</f>
        <v>3.7499999999999999E-2</v>
      </c>
      <c r="BO42" s="78" t="s">
        <v>20</v>
      </c>
      <c r="BP42" s="67" t="s">
        <v>19</v>
      </c>
      <c r="BQ42" s="50">
        <f ca="1">INDIRECT(BQ$1&amp;$AK42)</f>
        <v>0</v>
      </c>
      <c r="BR42" s="49"/>
      <c r="BS42" s="48">
        <f ca="1">-BR42+BQ42</f>
        <v>0</v>
      </c>
      <c r="BT42" s="47" t="str">
        <f ca="1">IF(BQ42=0,IF(OR(BS42&gt;0,BS42&lt;0),1,""),BS42/BQ42)</f>
        <v/>
      </c>
      <c r="BU42" s="49">
        <f ca="1">BQ42+BJ42</f>
        <v>400</v>
      </c>
      <c r="BV42" s="49">
        <f>BR42+BK42</f>
        <v>385</v>
      </c>
      <c r="BW42" s="48">
        <f ca="1">-BV42+BU42</f>
        <v>15</v>
      </c>
      <c r="BX42" s="47">
        <f ca="1">IF(BU42=0,IF(OR(BW42&gt;0,BW42&lt;0),1,""),BW42/BU42)</f>
        <v>3.7499999999999999E-2</v>
      </c>
      <c r="BZ42" s="78" t="s">
        <v>20</v>
      </c>
      <c r="CA42" s="67" t="s">
        <v>19</v>
      </c>
      <c r="CB42" s="50">
        <f ca="1">INDIRECT(CB$1&amp;$AK42)</f>
        <v>0</v>
      </c>
      <c r="CC42" s="49"/>
      <c r="CD42" s="48">
        <f ca="1">-CC42+CB42</f>
        <v>0</v>
      </c>
      <c r="CE42" s="47" t="str">
        <f ca="1">IF(CB42=0,IF(OR(CD42&gt;0,CD42&lt;0),1,""),CD42/CB42)</f>
        <v/>
      </c>
      <c r="CF42" s="49">
        <f ca="1">CB42+BU42</f>
        <v>400</v>
      </c>
      <c r="CG42" s="49">
        <f>CC42+BV42</f>
        <v>385</v>
      </c>
      <c r="CH42" s="48">
        <f ca="1">-CG42+CF42</f>
        <v>15</v>
      </c>
      <c r="CI42" s="47">
        <f ca="1">IF(CF42=0,IF(OR(CH42&gt;0,CH42&lt;0),1,""),CH42/CF42)</f>
        <v>3.7499999999999999E-2</v>
      </c>
      <c r="CK42" s="78" t="s">
        <v>20</v>
      </c>
      <c r="CL42" s="67" t="s">
        <v>19</v>
      </c>
      <c r="CM42" s="50">
        <f ca="1">INDIRECT(CM$1&amp;$AK42)</f>
        <v>0</v>
      </c>
      <c r="CN42" s="49"/>
      <c r="CO42" s="48">
        <f ca="1">-CN42+CM42</f>
        <v>0</v>
      </c>
      <c r="CP42" s="47" t="str">
        <f ca="1">IF(CM42=0,IF(OR(CO42&gt;0,CO42&lt;0),1,""),CO42/CM42)</f>
        <v/>
      </c>
      <c r="CQ42" s="49">
        <f ca="1">CM42+CF42</f>
        <v>400</v>
      </c>
      <c r="CR42" s="49">
        <f>CN42+CG42</f>
        <v>385</v>
      </c>
      <c r="CS42" s="48">
        <f ca="1">-CR42+CQ42</f>
        <v>15</v>
      </c>
      <c r="CT42" s="47">
        <f ca="1">IF(CQ42=0,IF(OR(CS42&gt;0,CS42&lt;0),1,""),CS42/CQ42)</f>
        <v>3.7499999999999999E-2</v>
      </c>
      <c r="CV42" s="78" t="s">
        <v>20</v>
      </c>
      <c r="CW42" s="67" t="s">
        <v>19</v>
      </c>
      <c r="CX42" s="50">
        <f ca="1">INDIRECT(CX$1&amp;$AK42)</f>
        <v>0</v>
      </c>
      <c r="CY42" s="49"/>
      <c r="CZ42" s="48">
        <f ca="1">-CY42+CX42</f>
        <v>0</v>
      </c>
      <c r="DA42" s="47" t="str">
        <f ca="1">IF(CX42=0,IF(OR(CZ42&gt;0,CZ42&lt;0),1,""),CZ42/CX42)</f>
        <v/>
      </c>
      <c r="DB42" s="49">
        <f ca="1">CX42+CQ42</f>
        <v>400</v>
      </c>
      <c r="DC42" s="49">
        <f>CY42+CR42</f>
        <v>385</v>
      </c>
      <c r="DD42" s="48">
        <f ca="1">-DC42+DB42</f>
        <v>15</v>
      </c>
      <c r="DE42" s="47">
        <f ca="1">IF(DB42=0,IF(OR(DD42&gt;0,DD42&lt;0),1,""),DD42/DB42)</f>
        <v>3.7499999999999999E-2</v>
      </c>
      <c r="DG42" s="78" t="s">
        <v>20</v>
      </c>
      <c r="DH42" s="67" t="s">
        <v>19</v>
      </c>
      <c r="DI42" s="50">
        <f ca="1">INDIRECT(DI$1&amp;$AK42)</f>
        <v>0</v>
      </c>
      <c r="DJ42" s="49"/>
      <c r="DK42" s="48">
        <f ca="1">-DJ42+DI42</f>
        <v>0</v>
      </c>
      <c r="DL42" s="47" t="str">
        <f ca="1">IF(DI42=0,IF(OR(DK42&gt;0,DK42&lt;0),1,""),DK42/DI42)</f>
        <v/>
      </c>
      <c r="DM42" s="49">
        <f ca="1">DI42+DB42</f>
        <v>400</v>
      </c>
      <c r="DN42" s="49">
        <f>DJ42+DC42</f>
        <v>385</v>
      </c>
      <c r="DO42" s="48">
        <f ca="1">-DN42+DM42</f>
        <v>15</v>
      </c>
      <c r="DP42" s="47">
        <f ca="1">IF(DM42=0,IF(OR(DO42&gt;0,DO42&lt;0),1,""),DO42/DM42)</f>
        <v>3.7499999999999999E-2</v>
      </c>
      <c r="DR42" s="78" t="s">
        <v>20</v>
      </c>
      <c r="DS42" s="67" t="s">
        <v>19</v>
      </c>
      <c r="DT42" s="50">
        <f ca="1">INDIRECT(DT$1&amp;$AK42)</f>
        <v>0</v>
      </c>
      <c r="DU42" s="49"/>
      <c r="DV42" s="48">
        <f ca="1">-DU42+DT42</f>
        <v>0</v>
      </c>
      <c r="DW42" s="47" t="str">
        <f ca="1">IF(DT42=0,IF(OR(DV42&gt;0,DV42&lt;0),1,""),DV42/DT42)</f>
        <v/>
      </c>
      <c r="DX42" s="49">
        <f ca="1">DT42+DM42</f>
        <v>400</v>
      </c>
      <c r="DY42" s="49">
        <f>DU42+DN42</f>
        <v>385</v>
      </c>
      <c r="DZ42" s="48">
        <f ca="1">-DY42+DX42</f>
        <v>15</v>
      </c>
      <c r="EA42" s="47">
        <f ca="1">IF(DX42=0,IF(OR(DZ42&gt;0,DZ42&lt;0),1,""),DZ42/DX42)</f>
        <v>3.7499999999999999E-2</v>
      </c>
      <c r="EC42" s="78" t="s">
        <v>20</v>
      </c>
      <c r="ED42" s="67" t="s">
        <v>19</v>
      </c>
      <c r="EE42" s="50">
        <f ca="1">INDIRECT(EE$1&amp;$AK42)</f>
        <v>0</v>
      </c>
      <c r="EF42" s="49"/>
      <c r="EG42" s="48">
        <f ca="1">-EF42+EE42</f>
        <v>0</v>
      </c>
      <c r="EH42" s="47" t="str">
        <f ca="1">IF(EE42=0,IF(OR(EG42&gt;0,EG42&lt;0),1,""),EG42/EE42)</f>
        <v/>
      </c>
      <c r="EI42" s="49">
        <f ca="1">EE42+DX42</f>
        <v>400</v>
      </c>
      <c r="EJ42" s="49">
        <f>EF42+DY42</f>
        <v>385</v>
      </c>
      <c r="EK42" s="48">
        <f ca="1">-EJ42+EI42</f>
        <v>15</v>
      </c>
      <c r="EL42" s="47">
        <f ca="1">IF(EI42=0,IF(OR(EK42&gt;0,EK42&lt;0),1,""),EK42/EI42)</f>
        <v>3.7499999999999999E-2</v>
      </c>
      <c r="EN42" s="78" t="s">
        <v>20</v>
      </c>
      <c r="EO42" s="67" t="s">
        <v>19</v>
      </c>
      <c r="EP42" s="50">
        <f ca="1">INDIRECT(EP$1&amp;$AK42)</f>
        <v>0</v>
      </c>
      <c r="EQ42" s="49"/>
      <c r="ER42" s="48">
        <f ca="1">-EQ42+EP42</f>
        <v>0</v>
      </c>
      <c r="ES42" s="47" t="str">
        <f ca="1">IF(EP42=0,IF(OR(ER42&gt;0,ER42&lt;0),1,""),ER42/EP42)</f>
        <v/>
      </c>
      <c r="ET42" s="49">
        <f ca="1">EP42+EI42</f>
        <v>400</v>
      </c>
      <c r="EU42" s="49">
        <f>EQ42+EJ42</f>
        <v>385</v>
      </c>
      <c r="EV42" s="48">
        <f ca="1">-EU42+ET42</f>
        <v>15</v>
      </c>
      <c r="EW42" s="47">
        <f ca="1">IF(ET42=0,IF(OR(EV42&gt;0,EV42&lt;0),1,""),EV42/ET42)</f>
        <v>3.7499999999999999E-2</v>
      </c>
      <c r="EY42" s="78" t="s">
        <v>20</v>
      </c>
      <c r="EZ42" s="67" t="s">
        <v>19</v>
      </c>
      <c r="FA42" s="50">
        <f ca="1">INDIRECT(FA$1&amp;$AK42)</f>
        <v>0</v>
      </c>
      <c r="FB42" s="49"/>
      <c r="FC42" s="48">
        <f ca="1">-FB42+FA42</f>
        <v>0</v>
      </c>
      <c r="FD42" s="47" t="str">
        <f ca="1">IF(FA42=0,IF(OR(FC42&gt;0,FC42&lt;0),1,""),FC42/FA42)</f>
        <v/>
      </c>
      <c r="FE42" s="49">
        <f ca="1">FA42+ET42</f>
        <v>400</v>
      </c>
      <c r="FF42" s="49">
        <f>FB42+EU42</f>
        <v>385</v>
      </c>
      <c r="FG42" s="48">
        <f ca="1">-FF42+FE42</f>
        <v>15</v>
      </c>
      <c r="FH42" s="47">
        <f ca="1">IF(FE42=0,IF(OR(FG42&gt;0,FG42&lt;0),1,""),FG42/FE42)</f>
        <v>3.7499999999999999E-2</v>
      </c>
      <c r="FJ42" t="b">
        <f ca="1">FE42=Y42</f>
        <v>1</v>
      </c>
    </row>
    <row r="43" spans="1:166" x14ac:dyDescent="0.25">
      <c r="A43" s="78" t="s">
        <v>18</v>
      </c>
      <c r="B43" s="67" t="s">
        <v>17</v>
      </c>
      <c r="C43" s="56"/>
      <c r="D43" s="76">
        <v>2000</v>
      </c>
      <c r="E43" s="75"/>
      <c r="F43" s="75"/>
      <c r="G43" s="75">
        <f>D43+F43</f>
        <v>2000</v>
      </c>
      <c r="H43" s="56"/>
      <c r="I43" s="74"/>
      <c r="J43" s="78" t="s">
        <v>18</v>
      </c>
      <c r="K43" s="67" t="s">
        <v>17</v>
      </c>
      <c r="L43" s="73"/>
      <c r="M43" s="50">
        <v>0</v>
      </c>
      <c r="N43" s="70">
        <f>G43</f>
        <v>2000</v>
      </c>
      <c r="O43" s="70">
        <v>0</v>
      </c>
      <c r="P43" s="70">
        <v>0</v>
      </c>
      <c r="Q43" s="70">
        <v>0</v>
      </c>
      <c r="R43" s="70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69">
        <v>0</v>
      </c>
      <c r="Y43" s="50">
        <f>SUM(M43:X43)</f>
        <v>2000</v>
      </c>
      <c r="Z43" s="49">
        <f>G43-Y43</f>
        <v>0</v>
      </c>
      <c r="AA43" s="72"/>
      <c r="AB43" s="78" t="s">
        <v>18</v>
      </c>
      <c r="AC43" s="67" t="s">
        <v>17</v>
      </c>
      <c r="AD43" s="71">
        <f>SUM(M43:O43)</f>
        <v>2000</v>
      </c>
      <c r="AE43" s="70">
        <f>SUM(P43:R43)</f>
        <v>0</v>
      </c>
      <c r="AF43" s="70">
        <f>SUM(S43:U43)</f>
        <v>0</v>
      </c>
      <c r="AG43" s="69">
        <f>SUM(V43:X43)</f>
        <v>0</v>
      </c>
      <c r="AH43" s="51">
        <f>SUM(AD43:AG43)</f>
        <v>2000</v>
      </c>
      <c r="AI43" s="12">
        <f>G43-AH43</f>
        <v>0</v>
      </c>
      <c r="AK43">
        <v>43</v>
      </c>
      <c r="AL43" s="78" t="s">
        <v>18</v>
      </c>
      <c r="AM43" s="67" t="s">
        <v>17</v>
      </c>
      <c r="AN43" s="50">
        <f ca="1">INDIRECT(AN$1&amp;$AK43)</f>
        <v>0</v>
      </c>
      <c r="AO43" s="49">
        <v>0</v>
      </c>
      <c r="AP43" s="48">
        <f ca="1">-AO43+AN43</f>
        <v>0</v>
      </c>
      <c r="AQ43" s="47" t="str">
        <f ca="1">IF(AN43=0,IF(OR(AP43&gt;0,AP43&lt;0),1,""),AP43/AN43)</f>
        <v/>
      </c>
      <c r="AS43" s="78" t="s">
        <v>18</v>
      </c>
      <c r="AT43" s="67" t="s">
        <v>17</v>
      </c>
      <c r="AU43" s="49">
        <f ca="1">INDIRECT(AU$1&amp;$AK43)</f>
        <v>2000</v>
      </c>
      <c r="AV43" s="49">
        <v>1345</v>
      </c>
      <c r="AW43" s="48">
        <f ca="1">-AV43+AU43</f>
        <v>655</v>
      </c>
      <c r="AX43" s="47">
        <f ca="1">IF(AU43=0,IF(OR(AW43&gt;0,AW43&lt;0),1,""),AW43/AU43)</f>
        <v>0.32750000000000001</v>
      </c>
      <c r="AY43" s="49">
        <f ca="1">AU43+AN43</f>
        <v>2000</v>
      </c>
      <c r="AZ43" s="49">
        <f>AV43+AO43</f>
        <v>1345</v>
      </c>
      <c r="BA43" s="48">
        <f ca="1">-AZ43+AY43</f>
        <v>655</v>
      </c>
      <c r="BB43" s="47">
        <f ca="1">IF(AY43=0,IF(OR(BA43&gt;0,BA43&lt;0),1,""),BA43/AY43)</f>
        <v>0.32750000000000001</v>
      </c>
      <c r="BD43" s="78" t="s">
        <v>18</v>
      </c>
      <c r="BE43" s="67" t="s">
        <v>17</v>
      </c>
      <c r="BF43" s="50">
        <f ca="1">INDIRECT(BF$1&amp;$AK43)</f>
        <v>0</v>
      </c>
      <c r="BG43" s="49">
        <v>0</v>
      </c>
      <c r="BH43" s="48">
        <f ca="1">-BG43+BF43</f>
        <v>0</v>
      </c>
      <c r="BI43" s="47" t="str">
        <f ca="1">IF(BF43=0,IF(OR(BH43&gt;0,BH43&lt;0),1,""),BH43/BF43)</f>
        <v/>
      </c>
      <c r="BJ43" s="49">
        <f ca="1">BF43+AY43</f>
        <v>2000</v>
      </c>
      <c r="BK43" s="49">
        <f>BG43+AZ43</f>
        <v>1345</v>
      </c>
      <c r="BL43" s="48">
        <f ca="1">-BK43+BJ43</f>
        <v>655</v>
      </c>
      <c r="BM43" s="47">
        <f ca="1">IF(BJ43=0,IF(OR(BL43&gt;0,BL43&lt;0),1,""),BL43/BJ43)</f>
        <v>0.32750000000000001</v>
      </c>
      <c r="BO43" s="78" t="s">
        <v>18</v>
      </c>
      <c r="BP43" s="67" t="s">
        <v>17</v>
      </c>
      <c r="BQ43" s="50">
        <f ca="1">INDIRECT(BQ$1&amp;$AK43)</f>
        <v>0</v>
      </c>
      <c r="BR43" s="49"/>
      <c r="BS43" s="48">
        <f ca="1">-BR43+BQ43</f>
        <v>0</v>
      </c>
      <c r="BT43" s="47" t="str">
        <f ca="1">IF(BQ43=0,IF(OR(BS43&gt;0,BS43&lt;0),1,""),BS43/BQ43)</f>
        <v/>
      </c>
      <c r="BU43" s="49">
        <f ca="1">BQ43+BJ43</f>
        <v>2000</v>
      </c>
      <c r="BV43" s="49">
        <f>BR43+BK43</f>
        <v>1345</v>
      </c>
      <c r="BW43" s="48">
        <f ca="1">-BV43+BU43</f>
        <v>655</v>
      </c>
      <c r="BX43" s="47">
        <f ca="1">IF(BU43=0,IF(OR(BW43&gt;0,BW43&lt;0),1,""),BW43/BU43)</f>
        <v>0.32750000000000001</v>
      </c>
      <c r="BZ43" s="78" t="s">
        <v>18</v>
      </c>
      <c r="CA43" s="67" t="s">
        <v>17</v>
      </c>
      <c r="CB43" s="50">
        <f ca="1">INDIRECT(CB$1&amp;$AK43)</f>
        <v>0</v>
      </c>
      <c r="CC43" s="49"/>
      <c r="CD43" s="48">
        <f ca="1">-CC43+CB43</f>
        <v>0</v>
      </c>
      <c r="CE43" s="47" t="str">
        <f ca="1">IF(CB43=0,IF(OR(CD43&gt;0,CD43&lt;0),1,""),CD43/CB43)</f>
        <v/>
      </c>
      <c r="CF43" s="49">
        <f ca="1">CB43+BU43</f>
        <v>2000</v>
      </c>
      <c r="CG43" s="49">
        <f>CC43+BV43</f>
        <v>1345</v>
      </c>
      <c r="CH43" s="48">
        <f ca="1">-CG43+CF43</f>
        <v>655</v>
      </c>
      <c r="CI43" s="47">
        <f ca="1">IF(CF43=0,IF(OR(CH43&gt;0,CH43&lt;0),1,""),CH43/CF43)</f>
        <v>0.32750000000000001</v>
      </c>
      <c r="CK43" s="78" t="s">
        <v>18</v>
      </c>
      <c r="CL43" s="67" t="s">
        <v>17</v>
      </c>
      <c r="CM43" s="50">
        <f ca="1">INDIRECT(CM$1&amp;$AK43)</f>
        <v>0</v>
      </c>
      <c r="CN43" s="49"/>
      <c r="CO43" s="48">
        <f ca="1">-CN43+CM43</f>
        <v>0</v>
      </c>
      <c r="CP43" s="47" t="str">
        <f ca="1">IF(CM43=0,IF(OR(CO43&gt;0,CO43&lt;0),1,""),CO43/CM43)</f>
        <v/>
      </c>
      <c r="CQ43" s="49">
        <f ca="1">CM43+CF43</f>
        <v>2000</v>
      </c>
      <c r="CR43" s="49">
        <f>CN43+CG43</f>
        <v>1345</v>
      </c>
      <c r="CS43" s="48">
        <f ca="1">-CR43+CQ43</f>
        <v>655</v>
      </c>
      <c r="CT43" s="47">
        <f ca="1">IF(CQ43=0,IF(OR(CS43&gt;0,CS43&lt;0),1,""),CS43/CQ43)</f>
        <v>0.32750000000000001</v>
      </c>
      <c r="CV43" s="78" t="s">
        <v>18</v>
      </c>
      <c r="CW43" s="67" t="s">
        <v>17</v>
      </c>
      <c r="CX43" s="50">
        <f ca="1">INDIRECT(CX$1&amp;$AK43)</f>
        <v>0</v>
      </c>
      <c r="CY43" s="49"/>
      <c r="CZ43" s="48">
        <f ca="1">-CY43+CX43</f>
        <v>0</v>
      </c>
      <c r="DA43" s="47" t="str">
        <f ca="1">IF(CX43=0,IF(OR(CZ43&gt;0,CZ43&lt;0),1,""),CZ43/CX43)</f>
        <v/>
      </c>
      <c r="DB43" s="49">
        <f ca="1">CX43+CQ43</f>
        <v>2000</v>
      </c>
      <c r="DC43" s="49">
        <f>CY43+CR43</f>
        <v>1345</v>
      </c>
      <c r="DD43" s="48">
        <f ca="1">-DC43+DB43</f>
        <v>655</v>
      </c>
      <c r="DE43" s="47">
        <f ca="1">IF(DB43=0,IF(OR(DD43&gt;0,DD43&lt;0),1,""),DD43/DB43)</f>
        <v>0.32750000000000001</v>
      </c>
      <c r="DG43" s="78" t="s">
        <v>18</v>
      </c>
      <c r="DH43" s="67" t="s">
        <v>17</v>
      </c>
      <c r="DI43" s="50">
        <f ca="1">INDIRECT(DI$1&amp;$AK43)</f>
        <v>0</v>
      </c>
      <c r="DJ43" s="49"/>
      <c r="DK43" s="48">
        <f ca="1">-DJ43+DI43</f>
        <v>0</v>
      </c>
      <c r="DL43" s="47" t="str">
        <f ca="1">IF(DI43=0,IF(OR(DK43&gt;0,DK43&lt;0),1,""),DK43/DI43)</f>
        <v/>
      </c>
      <c r="DM43" s="49">
        <f ca="1">DI43+DB43</f>
        <v>2000</v>
      </c>
      <c r="DN43" s="49">
        <f>DJ43+DC43</f>
        <v>1345</v>
      </c>
      <c r="DO43" s="48">
        <f ca="1">-DN43+DM43</f>
        <v>655</v>
      </c>
      <c r="DP43" s="47">
        <f ca="1">IF(DM43=0,IF(OR(DO43&gt;0,DO43&lt;0),1,""),DO43/DM43)</f>
        <v>0.32750000000000001</v>
      </c>
      <c r="DR43" s="78" t="s">
        <v>18</v>
      </c>
      <c r="DS43" s="67" t="s">
        <v>17</v>
      </c>
      <c r="DT43" s="50">
        <f ca="1">INDIRECT(DT$1&amp;$AK43)</f>
        <v>0</v>
      </c>
      <c r="DU43" s="49"/>
      <c r="DV43" s="48">
        <f ca="1">-DU43+DT43</f>
        <v>0</v>
      </c>
      <c r="DW43" s="47" t="str">
        <f ca="1">IF(DT43=0,IF(OR(DV43&gt;0,DV43&lt;0),1,""),DV43/DT43)</f>
        <v/>
      </c>
      <c r="DX43" s="49">
        <f ca="1">DT43+DM43</f>
        <v>2000</v>
      </c>
      <c r="DY43" s="49">
        <f>DU43+DN43</f>
        <v>1345</v>
      </c>
      <c r="DZ43" s="48">
        <f ca="1">-DY43+DX43</f>
        <v>655</v>
      </c>
      <c r="EA43" s="47">
        <f ca="1">IF(DX43=0,IF(OR(DZ43&gt;0,DZ43&lt;0),1,""),DZ43/DX43)</f>
        <v>0.32750000000000001</v>
      </c>
      <c r="EC43" s="78" t="s">
        <v>18</v>
      </c>
      <c r="ED43" s="67" t="s">
        <v>17</v>
      </c>
      <c r="EE43" s="50">
        <f ca="1">INDIRECT(EE$1&amp;$AK43)</f>
        <v>0</v>
      </c>
      <c r="EF43" s="49"/>
      <c r="EG43" s="48">
        <f ca="1">-EF43+EE43</f>
        <v>0</v>
      </c>
      <c r="EH43" s="47" t="str">
        <f ca="1">IF(EE43=0,IF(OR(EG43&gt;0,EG43&lt;0),1,""),EG43/EE43)</f>
        <v/>
      </c>
      <c r="EI43" s="49">
        <f ca="1">EE43+DX43</f>
        <v>2000</v>
      </c>
      <c r="EJ43" s="49">
        <f>EF43+DY43</f>
        <v>1345</v>
      </c>
      <c r="EK43" s="48">
        <f ca="1">-EJ43+EI43</f>
        <v>655</v>
      </c>
      <c r="EL43" s="47">
        <f ca="1">IF(EI43=0,IF(OR(EK43&gt;0,EK43&lt;0),1,""),EK43/EI43)</f>
        <v>0.32750000000000001</v>
      </c>
      <c r="EN43" s="78" t="s">
        <v>18</v>
      </c>
      <c r="EO43" s="67" t="s">
        <v>17</v>
      </c>
      <c r="EP43" s="50">
        <f ca="1">INDIRECT(EP$1&amp;$AK43)</f>
        <v>0</v>
      </c>
      <c r="EQ43" s="49"/>
      <c r="ER43" s="48">
        <f ca="1">-EQ43+EP43</f>
        <v>0</v>
      </c>
      <c r="ES43" s="47" t="str">
        <f ca="1">IF(EP43=0,IF(OR(ER43&gt;0,ER43&lt;0),1,""),ER43/EP43)</f>
        <v/>
      </c>
      <c r="ET43" s="49">
        <f ca="1">EP43+EI43</f>
        <v>2000</v>
      </c>
      <c r="EU43" s="49">
        <f>EQ43+EJ43</f>
        <v>1345</v>
      </c>
      <c r="EV43" s="48">
        <f ca="1">-EU43+ET43</f>
        <v>655</v>
      </c>
      <c r="EW43" s="47">
        <f ca="1">IF(ET43=0,IF(OR(EV43&gt;0,EV43&lt;0),1,""),EV43/ET43)</f>
        <v>0.32750000000000001</v>
      </c>
      <c r="EY43" s="78" t="s">
        <v>18</v>
      </c>
      <c r="EZ43" s="67" t="s">
        <v>17</v>
      </c>
      <c r="FA43" s="50">
        <f ca="1">INDIRECT(FA$1&amp;$AK43)</f>
        <v>0</v>
      </c>
      <c r="FB43" s="49"/>
      <c r="FC43" s="48">
        <f ca="1">-FB43+FA43</f>
        <v>0</v>
      </c>
      <c r="FD43" s="47" t="str">
        <f ca="1">IF(FA43=0,IF(OR(FC43&gt;0,FC43&lt;0),1,""),FC43/FA43)</f>
        <v/>
      </c>
      <c r="FE43" s="49">
        <f ca="1">FA43+ET43</f>
        <v>2000</v>
      </c>
      <c r="FF43" s="49">
        <f>FB43+EU43</f>
        <v>1345</v>
      </c>
      <c r="FG43" s="48">
        <f ca="1">-FF43+FE43</f>
        <v>655</v>
      </c>
      <c r="FH43" s="47">
        <f ca="1">IF(FE43=0,IF(OR(FG43&gt;0,FG43&lt;0),1,""),FG43/FE43)</f>
        <v>0.32750000000000001</v>
      </c>
      <c r="FJ43" t="b">
        <f ca="1">FE43=Y43</f>
        <v>1</v>
      </c>
    </row>
    <row r="44" spans="1:166" ht="15.75" thickBot="1" x14ac:dyDescent="0.3">
      <c r="A44" s="78" t="s">
        <v>16</v>
      </c>
      <c r="B44" s="67" t="s">
        <v>15</v>
      </c>
      <c r="C44" s="56"/>
      <c r="D44" s="76">
        <v>3000</v>
      </c>
      <c r="E44" s="75"/>
      <c r="F44" s="75"/>
      <c r="G44" s="75">
        <f>D44+F44</f>
        <v>3000</v>
      </c>
      <c r="H44" s="56"/>
      <c r="I44" s="74"/>
      <c r="J44" s="78" t="s">
        <v>16</v>
      </c>
      <c r="K44" s="67" t="s">
        <v>15</v>
      </c>
      <c r="L44" s="73"/>
      <c r="M44" s="50">
        <v>0</v>
      </c>
      <c r="N44" s="70">
        <f>G44</f>
        <v>3000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69">
        <v>0</v>
      </c>
      <c r="Y44" s="50">
        <f>SUM(M44:X44)</f>
        <v>3000</v>
      </c>
      <c r="Z44" s="49">
        <f>G44-Y44</f>
        <v>0</v>
      </c>
      <c r="AA44" s="72"/>
      <c r="AB44" s="78" t="s">
        <v>16</v>
      </c>
      <c r="AC44" s="67" t="s">
        <v>15</v>
      </c>
      <c r="AD44" s="71">
        <f>SUM(M44:O44)</f>
        <v>3000</v>
      </c>
      <c r="AE44" s="70">
        <f>SUM(P44:R44)</f>
        <v>0</v>
      </c>
      <c r="AF44" s="70">
        <f>SUM(S44:U44)</f>
        <v>0</v>
      </c>
      <c r="AG44" s="69">
        <f>SUM(V44:X44)</f>
        <v>0</v>
      </c>
      <c r="AH44" s="51">
        <f>SUM(AD44:AG44)</f>
        <v>3000</v>
      </c>
      <c r="AI44" s="12">
        <f>G44-AH44</f>
        <v>0</v>
      </c>
      <c r="AK44">
        <v>44</v>
      </c>
      <c r="AL44" s="78" t="s">
        <v>16</v>
      </c>
      <c r="AM44" s="67" t="s">
        <v>15</v>
      </c>
      <c r="AN44" s="50">
        <f ca="1">INDIRECT(AN$1&amp;$AK44)</f>
        <v>0</v>
      </c>
      <c r="AO44" s="49">
        <v>0</v>
      </c>
      <c r="AP44" s="48">
        <f ca="1">-AO44+AN44</f>
        <v>0</v>
      </c>
      <c r="AQ44" s="47" t="str">
        <f ca="1">IF(AN44=0,IF(OR(AP44&gt;0,AP44&lt;0),1,""),AP44/AN44)</f>
        <v/>
      </c>
      <c r="AS44" s="78" t="s">
        <v>16</v>
      </c>
      <c r="AT44" s="67" t="s">
        <v>15</v>
      </c>
      <c r="AU44" s="49">
        <f ca="1">INDIRECT(AU$1&amp;$AK44)</f>
        <v>3000</v>
      </c>
      <c r="AV44" s="49">
        <v>2875</v>
      </c>
      <c r="AW44" s="48">
        <f ca="1">-AV44+AU44</f>
        <v>125</v>
      </c>
      <c r="AX44" s="47">
        <f ca="1">IF(AU44=0,IF(OR(AW44&gt;0,AW44&lt;0),1,""),AW44/AU44)</f>
        <v>4.1666666666666664E-2</v>
      </c>
      <c r="AY44" s="49">
        <f ca="1">AU44+AN44</f>
        <v>3000</v>
      </c>
      <c r="AZ44" s="49">
        <f>AV44+AO44</f>
        <v>2875</v>
      </c>
      <c r="BA44" s="48">
        <f ca="1">-AZ44+AY44</f>
        <v>125</v>
      </c>
      <c r="BB44" s="47">
        <f ca="1">IF(AY44=0,IF(OR(BA44&gt;0,BA44&lt;0),1,""),BA44/AY44)</f>
        <v>4.1666666666666664E-2</v>
      </c>
      <c r="BD44" s="78" t="s">
        <v>16</v>
      </c>
      <c r="BE44" s="67" t="s">
        <v>15</v>
      </c>
      <c r="BF44" s="50">
        <f ca="1">INDIRECT(BF$1&amp;$AK44)</f>
        <v>0</v>
      </c>
      <c r="BG44" s="49">
        <v>0</v>
      </c>
      <c r="BH44" s="48">
        <f ca="1">-BG44+BF44</f>
        <v>0</v>
      </c>
      <c r="BI44" s="47" t="str">
        <f ca="1">IF(BF44=0,IF(OR(BH44&gt;0,BH44&lt;0),1,""),BH44/BF44)</f>
        <v/>
      </c>
      <c r="BJ44" s="49">
        <f ca="1">BF44+AY44</f>
        <v>3000</v>
      </c>
      <c r="BK44" s="49">
        <f>BG44+AZ44</f>
        <v>2875</v>
      </c>
      <c r="BL44" s="48">
        <f ca="1">-BK44+BJ44</f>
        <v>125</v>
      </c>
      <c r="BM44" s="47">
        <f ca="1">IF(BJ44=0,IF(OR(BL44&gt;0,BL44&lt;0),1,""),BL44/BJ44)</f>
        <v>4.1666666666666664E-2</v>
      </c>
      <c r="BO44" s="78" t="s">
        <v>16</v>
      </c>
      <c r="BP44" s="67" t="s">
        <v>15</v>
      </c>
      <c r="BQ44" s="50">
        <f ca="1">INDIRECT(BQ$1&amp;$AK44)</f>
        <v>0</v>
      </c>
      <c r="BR44" s="49"/>
      <c r="BS44" s="48">
        <f ca="1">-BR44+BQ44</f>
        <v>0</v>
      </c>
      <c r="BT44" s="47" t="str">
        <f ca="1">IF(BQ44=0,IF(OR(BS44&gt;0,BS44&lt;0),1,""),BS44/BQ44)</f>
        <v/>
      </c>
      <c r="BU44" s="49">
        <f ca="1">BQ44+BJ44</f>
        <v>3000</v>
      </c>
      <c r="BV44" s="49">
        <f>BR44+BK44</f>
        <v>2875</v>
      </c>
      <c r="BW44" s="48">
        <f ca="1">-BV44+BU44</f>
        <v>125</v>
      </c>
      <c r="BX44" s="47">
        <f ca="1">IF(BU44=0,IF(OR(BW44&gt;0,BW44&lt;0),1,""),BW44/BU44)</f>
        <v>4.1666666666666664E-2</v>
      </c>
      <c r="BZ44" s="78" t="s">
        <v>16</v>
      </c>
      <c r="CA44" s="67" t="s">
        <v>15</v>
      </c>
      <c r="CB44" s="50">
        <f ca="1">INDIRECT(CB$1&amp;$AK44)</f>
        <v>0</v>
      </c>
      <c r="CC44" s="49"/>
      <c r="CD44" s="48">
        <f ca="1">-CC44+CB44</f>
        <v>0</v>
      </c>
      <c r="CE44" s="47" t="str">
        <f ca="1">IF(CB44=0,IF(OR(CD44&gt;0,CD44&lt;0),1,""),CD44/CB44)</f>
        <v/>
      </c>
      <c r="CF44" s="49">
        <f ca="1">CB44+BU44</f>
        <v>3000</v>
      </c>
      <c r="CG44" s="49">
        <f>CC44+BV44</f>
        <v>2875</v>
      </c>
      <c r="CH44" s="48">
        <f ca="1">-CG44+CF44</f>
        <v>125</v>
      </c>
      <c r="CI44" s="47">
        <f ca="1">IF(CF44=0,IF(OR(CH44&gt;0,CH44&lt;0),1,""),CH44/CF44)</f>
        <v>4.1666666666666664E-2</v>
      </c>
      <c r="CK44" s="78" t="s">
        <v>16</v>
      </c>
      <c r="CL44" s="67" t="s">
        <v>15</v>
      </c>
      <c r="CM44" s="50">
        <f ca="1">INDIRECT(CM$1&amp;$AK44)</f>
        <v>0</v>
      </c>
      <c r="CN44" s="49"/>
      <c r="CO44" s="48">
        <f ca="1">-CN44+CM44</f>
        <v>0</v>
      </c>
      <c r="CP44" s="47" t="str">
        <f ca="1">IF(CM44=0,IF(OR(CO44&gt;0,CO44&lt;0),1,""),CO44/CM44)</f>
        <v/>
      </c>
      <c r="CQ44" s="49">
        <f ca="1">CM44+CF44</f>
        <v>3000</v>
      </c>
      <c r="CR44" s="49">
        <f>CN44+CG44</f>
        <v>2875</v>
      </c>
      <c r="CS44" s="48">
        <f ca="1">-CR44+CQ44</f>
        <v>125</v>
      </c>
      <c r="CT44" s="47">
        <f ca="1">IF(CQ44=0,IF(OR(CS44&gt;0,CS44&lt;0),1,""),CS44/CQ44)</f>
        <v>4.1666666666666664E-2</v>
      </c>
      <c r="CV44" s="78" t="s">
        <v>16</v>
      </c>
      <c r="CW44" s="67" t="s">
        <v>15</v>
      </c>
      <c r="CX44" s="50">
        <f ca="1">INDIRECT(CX$1&amp;$AK44)</f>
        <v>0</v>
      </c>
      <c r="CY44" s="49"/>
      <c r="CZ44" s="48">
        <f ca="1">-CY44+CX44</f>
        <v>0</v>
      </c>
      <c r="DA44" s="47" t="str">
        <f ca="1">IF(CX44=0,IF(OR(CZ44&gt;0,CZ44&lt;0),1,""),CZ44/CX44)</f>
        <v/>
      </c>
      <c r="DB44" s="49">
        <f ca="1">CX44+CQ44</f>
        <v>3000</v>
      </c>
      <c r="DC44" s="49">
        <f>CY44+CR44</f>
        <v>2875</v>
      </c>
      <c r="DD44" s="48">
        <f ca="1">-DC44+DB44</f>
        <v>125</v>
      </c>
      <c r="DE44" s="47">
        <f ca="1">IF(DB44=0,IF(OR(DD44&gt;0,DD44&lt;0),1,""),DD44/DB44)</f>
        <v>4.1666666666666664E-2</v>
      </c>
      <c r="DG44" s="78" t="s">
        <v>16</v>
      </c>
      <c r="DH44" s="67" t="s">
        <v>15</v>
      </c>
      <c r="DI44" s="50">
        <f ca="1">INDIRECT(DI$1&amp;$AK44)</f>
        <v>0</v>
      </c>
      <c r="DJ44" s="49"/>
      <c r="DK44" s="48">
        <f ca="1">-DJ44+DI44</f>
        <v>0</v>
      </c>
      <c r="DL44" s="47" t="str">
        <f ca="1">IF(DI44=0,IF(OR(DK44&gt;0,DK44&lt;0),1,""),DK44/DI44)</f>
        <v/>
      </c>
      <c r="DM44" s="49">
        <f ca="1">DI44+DB44</f>
        <v>3000</v>
      </c>
      <c r="DN44" s="49">
        <f>DJ44+DC44</f>
        <v>2875</v>
      </c>
      <c r="DO44" s="48">
        <f ca="1">-DN44+DM44</f>
        <v>125</v>
      </c>
      <c r="DP44" s="47">
        <f ca="1">IF(DM44=0,IF(OR(DO44&gt;0,DO44&lt;0),1,""),DO44/DM44)</f>
        <v>4.1666666666666664E-2</v>
      </c>
      <c r="DR44" s="78" t="s">
        <v>16</v>
      </c>
      <c r="DS44" s="67" t="s">
        <v>15</v>
      </c>
      <c r="DT44" s="50">
        <f ca="1">INDIRECT(DT$1&amp;$AK44)</f>
        <v>0</v>
      </c>
      <c r="DU44" s="49"/>
      <c r="DV44" s="48">
        <f ca="1">-DU44+DT44</f>
        <v>0</v>
      </c>
      <c r="DW44" s="47" t="str">
        <f ca="1">IF(DT44=0,IF(OR(DV44&gt;0,DV44&lt;0),1,""),DV44/DT44)</f>
        <v/>
      </c>
      <c r="DX44" s="49">
        <f ca="1">DT44+DM44</f>
        <v>3000</v>
      </c>
      <c r="DY44" s="49">
        <f>DU44+DN44</f>
        <v>2875</v>
      </c>
      <c r="DZ44" s="48">
        <f ca="1">-DY44+DX44</f>
        <v>125</v>
      </c>
      <c r="EA44" s="47">
        <f ca="1">IF(DX44=0,IF(OR(DZ44&gt;0,DZ44&lt;0),1,""),DZ44/DX44)</f>
        <v>4.1666666666666664E-2</v>
      </c>
      <c r="EC44" s="78" t="s">
        <v>16</v>
      </c>
      <c r="ED44" s="67" t="s">
        <v>15</v>
      </c>
      <c r="EE44" s="50">
        <f ca="1">INDIRECT(EE$1&amp;$AK44)</f>
        <v>0</v>
      </c>
      <c r="EF44" s="49"/>
      <c r="EG44" s="48">
        <f ca="1">-EF44+EE44</f>
        <v>0</v>
      </c>
      <c r="EH44" s="47" t="str">
        <f ca="1">IF(EE44=0,IF(OR(EG44&gt;0,EG44&lt;0),1,""),EG44/EE44)</f>
        <v/>
      </c>
      <c r="EI44" s="49">
        <f ca="1">EE44+DX44</f>
        <v>3000</v>
      </c>
      <c r="EJ44" s="49">
        <f>EF44+DY44</f>
        <v>2875</v>
      </c>
      <c r="EK44" s="48">
        <f ca="1">-EJ44+EI44</f>
        <v>125</v>
      </c>
      <c r="EL44" s="47">
        <f ca="1">IF(EI44=0,IF(OR(EK44&gt;0,EK44&lt;0),1,""),EK44/EI44)</f>
        <v>4.1666666666666664E-2</v>
      </c>
      <c r="EN44" s="78" t="s">
        <v>16</v>
      </c>
      <c r="EO44" s="67" t="s">
        <v>15</v>
      </c>
      <c r="EP44" s="50">
        <f ca="1">INDIRECT(EP$1&amp;$AK44)</f>
        <v>0</v>
      </c>
      <c r="EQ44" s="49"/>
      <c r="ER44" s="48">
        <f ca="1">-EQ44+EP44</f>
        <v>0</v>
      </c>
      <c r="ES44" s="47" t="str">
        <f ca="1">IF(EP44=0,IF(OR(ER44&gt;0,ER44&lt;0),1,""),ER44/EP44)</f>
        <v/>
      </c>
      <c r="ET44" s="49">
        <f ca="1">EP44+EI44</f>
        <v>3000</v>
      </c>
      <c r="EU44" s="49">
        <f>EQ44+EJ44</f>
        <v>2875</v>
      </c>
      <c r="EV44" s="48">
        <f ca="1">-EU44+ET44</f>
        <v>125</v>
      </c>
      <c r="EW44" s="47">
        <f ca="1">IF(ET44=0,IF(OR(EV44&gt;0,EV44&lt;0),1,""),EV44/ET44)</f>
        <v>4.1666666666666664E-2</v>
      </c>
      <c r="EY44" s="78" t="s">
        <v>16</v>
      </c>
      <c r="EZ44" s="67" t="s">
        <v>15</v>
      </c>
      <c r="FA44" s="50">
        <f ca="1">INDIRECT(FA$1&amp;$AK44)</f>
        <v>0</v>
      </c>
      <c r="FB44" s="49"/>
      <c r="FC44" s="48">
        <f ca="1">-FB44+FA44</f>
        <v>0</v>
      </c>
      <c r="FD44" s="47" t="str">
        <f ca="1">IF(FA44=0,IF(OR(FC44&gt;0,FC44&lt;0),1,""),FC44/FA44)</f>
        <v/>
      </c>
      <c r="FE44" s="49">
        <f ca="1">FA44+ET44</f>
        <v>3000</v>
      </c>
      <c r="FF44" s="49">
        <f>FB44+EU44</f>
        <v>2875</v>
      </c>
      <c r="FG44" s="48">
        <f ca="1">-FF44+FE44</f>
        <v>125</v>
      </c>
      <c r="FH44" s="47">
        <f ca="1">IF(FE44=0,IF(OR(FG44&gt;0,FG44&lt;0),1,""),FG44/FE44)</f>
        <v>4.1666666666666664E-2</v>
      </c>
      <c r="FJ44" t="b">
        <f ca="1">FE44=Y44</f>
        <v>1</v>
      </c>
    </row>
    <row r="45" spans="1:166" ht="15.75" thickBot="1" x14ac:dyDescent="0.3">
      <c r="A45" s="14">
        <v>8260</v>
      </c>
      <c r="B45" s="15" t="s">
        <v>14</v>
      </c>
      <c r="C45" s="66"/>
      <c r="D45" s="65">
        <f>SUBTOTAL(9,D36:D44)</f>
        <v>28000</v>
      </c>
      <c r="E45" s="64"/>
      <c r="F45" s="64">
        <f>SUBTOTAL(9,F36:F44)</f>
        <v>0</v>
      </c>
      <c r="G45" s="64">
        <f>SUBTOTAL(9,G36:G44)</f>
        <v>28000</v>
      </c>
      <c r="H45" s="66"/>
      <c r="I45" s="63"/>
      <c r="J45" s="14">
        <v>8260</v>
      </c>
      <c r="K45" s="15" t="s">
        <v>14</v>
      </c>
      <c r="L45" s="40"/>
      <c r="M45" s="38">
        <f>SUBTOTAL(9,M36:M44)</f>
        <v>0</v>
      </c>
      <c r="N45" s="17">
        <f>SUBTOTAL(9,N36:N44)</f>
        <v>28000</v>
      </c>
      <c r="O45" s="17">
        <f>SUBTOTAL(9,O36:O44)</f>
        <v>0</v>
      </c>
      <c r="P45" s="17">
        <f>SUBTOTAL(9,P36:P44)</f>
        <v>0</v>
      </c>
      <c r="Q45" s="17">
        <f>SUBTOTAL(9,Q36:Q44)</f>
        <v>0</v>
      </c>
      <c r="R45" s="17">
        <f>SUBTOTAL(9,R36:R44)</f>
        <v>0</v>
      </c>
      <c r="S45" s="17">
        <f>SUBTOTAL(9,S36:S44)</f>
        <v>0</v>
      </c>
      <c r="T45" s="17">
        <f>SUBTOTAL(9,T36:T44)</f>
        <v>0</v>
      </c>
      <c r="U45" s="17">
        <f>SUBTOTAL(9,U36:U44)</f>
        <v>0</v>
      </c>
      <c r="V45" s="17">
        <f>SUBTOTAL(9,V36:V44)</f>
        <v>0</v>
      </c>
      <c r="W45" s="17">
        <f>SUBTOTAL(9,W36:W44)</f>
        <v>0</v>
      </c>
      <c r="X45" s="16">
        <f>SUBTOTAL(9,X36:X44)</f>
        <v>0</v>
      </c>
      <c r="Y45" s="38">
        <f>SUBTOTAL(9,Y36:Y44)</f>
        <v>28000</v>
      </c>
      <c r="Z45" s="37">
        <f>G45-Y45</f>
        <v>0</v>
      </c>
      <c r="AA45" s="72"/>
      <c r="AB45" s="14">
        <v>8260</v>
      </c>
      <c r="AC45" s="15" t="s">
        <v>14</v>
      </c>
      <c r="AD45" s="9">
        <f>SUBTOTAL(9,AD36:AD44)</f>
        <v>28000</v>
      </c>
      <c r="AE45" s="17">
        <f>SUBTOTAL(9,AE36:AE44)</f>
        <v>0</v>
      </c>
      <c r="AF45" s="17">
        <f>SUBTOTAL(9,AF36:AF44)</f>
        <v>0</v>
      </c>
      <c r="AG45" s="16">
        <f>SUBTOTAL(9,AG36:AG44)</f>
        <v>0</v>
      </c>
      <c r="AH45" s="39">
        <f>SUBTOTAL(9,AH36:AH44)</f>
        <v>28000</v>
      </c>
      <c r="AI45" s="6">
        <f>G45-AH45</f>
        <v>0</v>
      </c>
      <c r="AK45">
        <v>45</v>
      </c>
      <c r="AL45" s="14">
        <v>8260</v>
      </c>
      <c r="AM45" s="15" t="s">
        <v>14</v>
      </c>
      <c r="AN45" s="38">
        <f ca="1">SUBTOTAL(9,AN36:AN44)</f>
        <v>0</v>
      </c>
      <c r="AO45" s="37">
        <f>SUBTOTAL(9,AO36:AO44)</f>
        <v>14594</v>
      </c>
      <c r="AP45" s="36">
        <f ca="1">SUBTOTAL(9,AP36:AP44)</f>
        <v>-14594</v>
      </c>
      <c r="AQ45" s="2" t="str">
        <f ca="1">IF(AN45=0,"",AP45/AN45)</f>
        <v/>
      </c>
      <c r="AS45" s="14">
        <v>8260</v>
      </c>
      <c r="AT45" s="15" t="s">
        <v>14</v>
      </c>
      <c r="AU45" s="37">
        <f ca="1">SUBTOTAL(9,AU36:AU44)</f>
        <v>28000</v>
      </c>
      <c r="AV45" s="37">
        <f>SUBTOTAL(9,AV36:AV44)</f>
        <v>12550</v>
      </c>
      <c r="AW45" s="36">
        <f ca="1">SUBTOTAL(9,AW36:AW44)</f>
        <v>15450</v>
      </c>
      <c r="AX45" s="2">
        <f ca="1">IF(AU45=0,"",AW45/AU45)</f>
        <v>0.55178571428571432</v>
      </c>
      <c r="AY45" s="37">
        <f ca="1">SUBTOTAL(9,AY36:AY44)</f>
        <v>28000</v>
      </c>
      <c r="AZ45" s="37">
        <f>SUBTOTAL(9,AZ36:AZ44)</f>
        <v>27144</v>
      </c>
      <c r="BA45" s="36">
        <f ca="1">SUBTOTAL(9,BA36:BA44)</f>
        <v>856</v>
      </c>
      <c r="BB45" s="2">
        <f ca="1">IF(AY45=0,"",BA45/AY45)</f>
        <v>3.0571428571428572E-2</v>
      </c>
      <c r="BD45" s="14">
        <v>8260</v>
      </c>
      <c r="BE45" s="15" t="s">
        <v>14</v>
      </c>
      <c r="BF45" s="38">
        <f ca="1">SUBTOTAL(9,BF36:BF44)</f>
        <v>0</v>
      </c>
      <c r="BG45" s="37">
        <f>SUBTOTAL(9,BG36:BG44)</f>
        <v>0</v>
      </c>
      <c r="BH45" s="36">
        <f ca="1">SUBTOTAL(9,BH36:BH44)</f>
        <v>0</v>
      </c>
      <c r="BI45" s="2" t="str">
        <f ca="1">IF(BF45=0,"",BH45/BF45)</f>
        <v/>
      </c>
      <c r="BJ45" s="37">
        <f ca="1">SUBTOTAL(9,BJ36:BJ44)</f>
        <v>28000</v>
      </c>
      <c r="BK45" s="37">
        <f>SUBTOTAL(9,BK36:BK44)</f>
        <v>27144</v>
      </c>
      <c r="BL45" s="36">
        <f ca="1">SUBTOTAL(9,BL36:BL44)</f>
        <v>856</v>
      </c>
      <c r="BM45" s="2">
        <f ca="1">IF(BJ45=0,"",BL45/BJ45)</f>
        <v>3.0571428571428572E-2</v>
      </c>
      <c r="BO45" s="14">
        <v>8260</v>
      </c>
      <c r="BP45" s="15" t="s">
        <v>14</v>
      </c>
      <c r="BQ45" s="38">
        <f ca="1">SUBTOTAL(9,BQ36:BQ44)</f>
        <v>0</v>
      </c>
      <c r="BR45" s="37">
        <f>SUBTOTAL(9,BR36:BR44)</f>
        <v>0</v>
      </c>
      <c r="BS45" s="36">
        <f ca="1">SUBTOTAL(9,BS36:BS44)</f>
        <v>0</v>
      </c>
      <c r="BT45" s="2" t="str">
        <f ca="1">IF(BQ45=0,"",BS45/BQ45)</f>
        <v/>
      </c>
      <c r="BU45" s="37">
        <f ca="1">SUBTOTAL(9,BU36:BU44)</f>
        <v>28000</v>
      </c>
      <c r="BV45" s="37">
        <f>SUBTOTAL(9,BV36:BV44)</f>
        <v>27144</v>
      </c>
      <c r="BW45" s="36">
        <f ca="1">SUBTOTAL(9,BW36:BW44)</f>
        <v>856</v>
      </c>
      <c r="BX45" s="2">
        <f ca="1">IF(BU45=0,"",BW45/BU45)</f>
        <v>3.0571428571428572E-2</v>
      </c>
      <c r="BZ45" s="14">
        <v>8260</v>
      </c>
      <c r="CA45" s="15" t="s">
        <v>14</v>
      </c>
      <c r="CB45" s="38">
        <f ca="1">SUBTOTAL(9,CB36:CB44)</f>
        <v>0</v>
      </c>
      <c r="CC45" s="37">
        <f>SUBTOTAL(9,CC36:CC44)</f>
        <v>0</v>
      </c>
      <c r="CD45" s="36">
        <f ca="1">SUBTOTAL(9,CD36:CD44)</f>
        <v>0</v>
      </c>
      <c r="CE45" s="2" t="str">
        <f ca="1">IF(CB45=0,"",CD45/CB45)</f>
        <v/>
      </c>
      <c r="CF45" s="37">
        <f ca="1">SUBTOTAL(9,CF36:CF44)</f>
        <v>28000</v>
      </c>
      <c r="CG45" s="37">
        <f>SUBTOTAL(9,CG36:CG44)</f>
        <v>27144</v>
      </c>
      <c r="CH45" s="36">
        <f ca="1">SUBTOTAL(9,CH36:CH44)</f>
        <v>856</v>
      </c>
      <c r="CI45" s="2">
        <f ca="1">IF(CF45=0,"",CH45/CF45)</f>
        <v>3.0571428571428572E-2</v>
      </c>
      <c r="CK45" s="14">
        <v>8260</v>
      </c>
      <c r="CL45" s="15" t="s">
        <v>14</v>
      </c>
      <c r="CM45" s="38">
        <f ca="1">SUBTOTAL(9,CM36:CM44)</f>
        <v>0</v>
      </c>
      <c r="CN45" s="37">
        <f>SUBTOTAL(9,CN36:CN44)</f>
        <v>0</v>
      </c>
      <c r="CO45" s="36">
        <f ca="1">SUBTOTAL(9,CO36:CO44)</f>
        <v>0</v>
      </c>
      <c r="CP45" s="2" t="str">
        <f ca="1">IF(CM45=0,"",CO45/CM45)</f>
        <v/>
      </c>
      <c r="CQ45" s="37">
        <f ca="1">SUBTOTAL(9,CQ36:CQ44)</f>
        <v>28000</v>
      </c>
      <c r="CR45" s="37">
        <f>SUBTOTAL(9,CR36:CR44)</f>
        <v>27144</v>
      </c>
      <c r="CS45" s="36">
        <f ca="1">SUBTOTAL(9,CS36:CS44)</f>
        <v>856</v>
      </c>
      <c r="CT45" s="2">
        <f ca="1">IF(CQ45=0,"",CS45/CQ45)</f>
        <v>3.0571428571428572E-2</v>
      </c>
      <c r="CV45" s="14">
        <v>8260</v>
      </c>
      <c r="CW45" s="15" t="s">
        <v>14</v>
      </c>
      <c r="CX45" s="38">
        <f ca="1">SUBTOTAL(9,CX36:CX44)</f>
        <v>0</v>
      </c>
      <c r="CY45" s="37">
        <f>SUBTOTAL(9,CY36:CY44)</f>
        <v>0</v>
      </c>
      <c r="CZ45" s="36">
        <f ca="1">SUBTOTAL(9,CZ36:CZ44)</f>
        <v>0</v>
      </c>
      <c r="DA45" s="2" t="str">
        <f ca="1">IF(CX45=0,"",CZ45/CX45)</f>
        <v/>
      </c>
      <c r="DB45" s="37">
        <f ca="1">SUBTOTAL(9,DB36:DB44)</f>
        <v>28000</v>
      </c>
      <c r="DC45" s="37">
        <f>SUBTOTAL(9,DC36:DC44)</f>
        <v>27144</v>
      </c>
      <c r="DD45" s="36">
        <f ca="1">SUBTOTAL(9,DD36:DD44)</f>
        <v>856</v>
      </c>
      <c r="DE45" s="2">
        <f ca="1">IF(DB45=0,"",DD45/DB45)</f>
        <v>3.0571428571428572E-2</v>
      </c>
      <c r="DG45" s="14">
        <v>8260</v>
      </c>
      <c r="DH45" s="15" t="s">
        <v>14</v>
      </c>
      <c r="DI45" s="38">
        <f ca="1">SUBTOTAL(9,DI36:DI44)</f>
        <v>0</v>
      </c>
      <c r="DJ45" s="37">
        <f>SUBTOTAL(9,DJ36:DJ44)</f>
        <v>0</v>
      </c>
      <c r="DK45" s="36">
        <f ca="1">SUBTOTAL(9,DK36:DK44)</f>
        <v>0</v>
      </c>
      <c r="DL45" s="2" t="str">
        <f ca="1">IF(DI45=0,"",DK45/DI45)</f>
        <v/>
      </c>
      <c r="DM45" s="37">
        <f ca="1">SUBTOTAL(9,DM36:DM44)</f>
        <v>28000</v>
      </c>
      <c r="DN45" s="37">
        <f>SUBTOTAL(9,DN36:DN44)</f>
        <v>27144</v>
      </c>
      <c r="DO45" s="36">
        <f ca="1">SUBTOTAL(9,DO36:DO44)</f>
        <v>856</v>
      </c>
      <c r="DP45" s="2">
        <f ca="1">IF(DM45=0,"",DO45/DM45)</f>
        <v>3.0571428571428572E-2</v>
      </c>
      <c r="DR45" s="14">
        <v>8260</v>
      </c>
      <c r="DS45" s="15" t="s">
        <v>14</v>
      </c>
      <c r="DT45" s="38">
        <f ca="1">SUBTOTAL(9,DT36:DT44)</f>
        <v>0</v>
      </c>
      <c r="DU45" s="37">
        <f>SUBTOTAL(9,DU36:DU44)</f>
        <v>0</v>
      </c>
      <c r="DV45" s="36">
        <f ca="1">SUBTOTAL(9,DV36:DV44)</f>
        <v>0</v>
      </c>
      <c r="DW45" s="2" t="str">
        <f ca="1">IF(DT45=0,"",DV45/DT45)</f>
        <v/>
      </c>
      <c r="DX45" s="37">
        <f ca="1">SUBTOTAL(9,DX36:DX44)</f>
        <v>28000</v>
      </c>
      <c r="DY45" s="37">
        <f>SUBTOTAL(9,DY36:DY44)</f>
        <v>27144</v>
      </c>
      <c r="DZ45" s="36">
        <f ca="1">SUBTOTAL(9,DZ36:DZ44)</f>
        <v>856</v>
      </c>
      <c r="EA45" s="2">
        <f ca="1">IF(DX45=0,"",DZ45/DX45)</f>
        <v>3.0571428571428572E-2</v>
      </c>
      <c r="EC45" s="14">
        <v>8260</v>
      </c>
      <c r="ED45" s="15" t="s">
        <v>14</v>
      </c>
      <c r="EE45" s="38">
        <f ca="1">SUBTOTAL(9,EE36:EE44)</f>
        <v>0</v>
      </c>
      <c r="EF45" s="37">
        <f>SUBTOTAL(9,EF36:EF44)</f>
        <v>0</v>
      </c>
      <c r="EG45" s="36">
        <f ca="1">SUBTOTAL(9,EG36:EG44)</f>
        <v>0</v>
      </c>
      <c r="EH45" s="2" t="str">
        <f ca="1">IF(EE45=0,"",EG45/EE45)</f>
        <v/>
      </c>
      <c r="EI45" s="37">
        <f ca="1">SUBTOTAL(9,EI36:EI44)</f>
        <v>28000</v>
      </c>
      <c r="EJ45" s="37">
        <f>SUBTOTAL(9,EJ36:EJ44)</f>
        <v>27144</v>
      </c>
      <c r="EK45" s="36">
        <f ca="1">SUBTOTAL(9,EK36:EK44)</f>
        <v>856</v>
      </c>
      <c r="EL45" s="2">
        <f ca="1">IF(EI45=0,"",EK45/EI45)</f>
        <v>3.0571428571428572E-2</v>
      </c>
      <c r="EN45" s="14">
        <v>8260</v>
      </c>
      <c r="EO45" s="15" t="s">
        <v>14</v>
      </c>
      <c r="EP45" s="38">
        <f ca="1">SUBTOTAL(9,EP36:EP44)</f>
        <v>0</v>
      </c>
      <c r="EQ45" s="37">
        <f>SUBTOTAL(9,EQ36:EQ44)</f>
        <v>0</v>
      </c>
      <c r="ER45" s="36">
        <f ca="1">SUBTOTAL(9,ER36:ER44)</f>
        <v>0</v>
      </c>
      <c r="ES45" s="2" t="str">
        <f ca="1">IF(EP45=0,"",ER45/EP45)</f>
        <v/>
      </c>
      <c r="ET45" s="37">
        <f ca="1">SUBTOTAL(9,ET36:ET44)</f>
        <v>28000</v>
      </c>
      <c r="EU45" s="37">
        <f>SUBTOTAL(9,EU36:EU44)</f>
        <v>27144</v>
      </c>
      <c r="EV45" s="36">
        <f ca="1">SUBTOTAL(9,EV36:EV44)</f>
        <v>856</v>
      </c>
      <c r="EW45" s="2">
        <f ca="1">IF(ET45=0,"",EV45/ET45)</f>
        <v>3.0571428571428572E-2</v>
      </c>
      <c r="EY45" s="14">
        <v>8260</v>
      </c>
      <c r="EZ45" s="15" t="s">
        <v>14</v>
      </c>
      <c r="FA45" s="38">
        <f ca="1">SUBTOTAL(9,FA36:FA44)</f>
        <v>0</v>
      </c>
      <c r="FB45" s="37">
        <f>SUBTOTAL(9,FB36:FB44)</f>
        <v>0</v>
      </c>
      <c r="FC45" s="36">
        <f ca="1">SUBTOTAL(9,FC36:FC44)</f>
        <v>0</v>
      </c>
      <c r="FD45" s="2" t="str">
        <f ca="1">IF(FA45=0,"",FC45/FA45)</f>
        <v/>
      </c>
      <c r="FE45" s="37">
        <f ca="1">SUBTOTAL(9,FE36:FE44)</f>
        <v>28000</v>
      </c>
      <c r="FF45" s="37">
        <f>SUBTOTAL(9,FF36:FF44)</f>
        <v>27144</v>
      </c>
      <c r="FG45" s="36">
        <f ca="1">SUBTOTAL(9,FG36:FG44)</f>
        <v>856</v>
      </c>
      <c r="FH45" s="2">
        <f ca="1">IF(FE45=0,"",FG45/FE45)</f>
        <v>3.0571428571428572E-2</v>
      </c>
      <c r="FJ45" t="b">
        <f ca="1">FE45=Y45</f>
        <v>1</v>
      </c>
    </row>
    <row r="46" spans="1:166" ht="15.75" thickBot="1" x14ac:dyDescent="0.3">
      <c r="A46" s="11">
        <v>8500</v>
      </c>
      <c r="B46" s="81" t="s">
        <v>13</v>
      </c>
      <c r="C46" s="84"/>
      <c r="D46" s="86"/>
      <c r="E46" s="85"/>
      <c r="F46" s="85"/>
      <c r="G46" s="85"/>
      <c r="H46" s="84"/>
      <c r="I46" s="83"/>
      <c r="J46" s="11">
        <v>8500</v>
      </c>
      <c r="K46" s="81" t="s">
        <v>13</v>
      </c>
      <c r="L46" s="82"/>
      <c r="M46" s="38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6"/>
      <c r="Y46" s="38"/>
      <c r="Z46" s="37"/>
      <c r="AA46" s="72"/>
      <c r="AB46" s="11">
        <v>8500</v>
      </c>
      <c r="AC46" s="81" t="s">
        <v>13</v>
      </c>
      <c r="AD46" s="9"/>
      <c r="AE46" s="17"/>
      <c r="AF46" s="17"/>
      <c r="AG46" s="16"/>
      <c r="AH46" s="28"/>
      <c r="AI46" s="35"/>
      <c r="AK46">
        <v>46</v>
      </c>
      <c r="AL46" s="11">
        <v>8500</v>
      </c>
      <c r="AM46" s="81" t="s">
        <v>13</v>
      </c>
      <c r="AN46" s="38"/>
      <c r="AO46" s="37"/>
      <c r="AP46" s="36"/>
      <c r="AQ46" s="2"/>
      <c r="AS46" s="11">
        <v>8500</v>
      </c>
      <c r="AT46" s="81" t="s">
        <v>13</v>
      </c>
      <c r="AU46" s="37"/>
      <c r="AV46" s="37"/>
      <c r="AW46" s="36"/>
      <c r="AX46" s="2"/>
      <c r="AY46" s="37"/>
      <c r="AZ46" s="37"/>
      <c r="BA46" s="36"/>
      <c r="BB46" s="2"/>
      <c r="BD46" s="11">
        <v>8500</v>
      </c>
      <c r="BE46" s="81" t="s">
        <v>13</v>
      </c>
      <c r="BF46" s="38"/>
      <c r="BG46" s="37"/>
      <c r="BH46" s="36"/>
      <c r="BI46" s="2"/>
      <c r="BJ46" s="37"/>
      <c r="BK46" s="37"/>
      <c r="BL46" s="36"/>
      <c r="BM46" s="2"/>
      <c r="BO46" s="11">
        <v>8500</v>
      </c>
      <c r="BP46" s="81" t="s">
        <v>13</v>
      </c>
      <c r="BQ46" s="38"/>
      <c r="BR46" s="37"/>
      <c r="BS46" s="36"/>
      <c r="BT46" s="2"/>
      <c r="BU46" s="37"/>
      <c r="BV46" s="37"/>
      <c r="BW46" s="36"/>
      <c r="BX46" s="2"/>
      <c r="BZ46" s="11">
        <v>8500</v>
      </c>
      <c r="CA46" s="81" t="s">
        <v>13</v>
      </c>
      <c r="CB46" s="38"/>
      <c r="CC46" s="37"/>
      <c r="CD46" s="36"/>
      <c r="CE46" s="2"/>
      <c r="CF46" s="37"/>
      <c r="CG46" s="37"/>
      <c r="CH46" s="36"/>
      <c r="CI46" s="2"/>
      <c r="CK46" s="11">
        <v>8500</v>
      </c>
      <c r="CL46" s="81" t="s">
        <v>13</v>
      </c>
      <c r="CM46" s="38"/>
      <c r="CN46" s="37"/>
      <c r="CO46" s="36"/>
      <c r="CP46" s="2"/>
      <c r="CQ46" s="37"/>
      <c r="CR46" s="37"/>
      <c r="CS46" s="36"/>
      <c r="CT46" s="2"/>
      <c r="CV46" s="11">
        <v>8500</v>
      </c>
      <c r="CW46" s="81" t="s">
        <v>13</v>
      </c>
      <c r="CX46" s="38"/>
      <c r="CY46" s="37"/>
      <c r="CZ46" s="36"/>
      <c r="DA46" s="2"/>
      <c r="DB46" s="37"/>
      <c r="DC46" s="37"/>
      <c r="DD46" s="36"/>
      <c r="DE46" s="2"/>
      <c r="DG46" s="11">
        <v>8500</v>
      </c>
      <c r="DH46" s="81" t="s">
        <v>13</v>
      </c>
      <c r="DI46" s="38"/>
      <c r="DJ46" s="37"/>
      <c r="DK46" s="36"/>
      <c r="DL46" s="2"/>
      <c r="DM46" s="37"/>
      <c r="DN46" s="37"/>
      <c r="DO46" s="36"/>
      <c r="DP46" s="2"/>
      <c r="DR46" s="11">
        <v>8500</v>
      </c>
      <c r="DS46" s="81" t="s">
        <v>13</v>
      </c>
      <c r="DT46" s="38"/>
      <c r="DU46" s="37"/>
      <c r="DV46" s="36"/>
      <c r="DW46" s="2"/>
      <c r="DX46" s="37"/>
      <c r="DY46" s="37"/>
      <c r="DZ46" s="36"/>
      <c r="EA46" s="2"/>
      <c r="EC46" s="11">
        <v>8500</v>
      </c>
      <c r="ED46" s="81" t="s">
        <v>13</v>
      </c>
      <c r="EE46" s="38"/>
      <c r="EF46" s="37"/>
      <c r="EG46" s="36"/>
      <c r="EH46" s="2"/>
      <c r="EI46" s="37"/>
      <c r="EJ46" s="37"/>
      <c r="EK46" s="36"/>
      <c r="EL46" s="2"/>
      <c r="EN46" s="11">
        <v>8500</v>
      </c>
      <c r="EO46" s="81" t="s">
        <v>13</v>
      </c>
      <c r="EP46" s="38"/>
      <c r="EQ46" s="37"/>
      <c r="ER46" s="36"/>
      <c r="ES46" s="2"/>
      <c r="ET46" s="37"/>
      <c r="EU46" s="37"/>
      <c r="EV46" s="36"/>
      <c r="EW46" s="2"/>
      <c r="EY46" s="11">
        <v>8500</v>
      </c>
      <c r="EZ46" s="81" t="s">
        <v>13</v>
      </c>
      <c r="FA46" s="38"/>
      <c r="FB46" s="37"/>
      <c r="FC46" s="36"/>
      <c r="FD46" s="2"/>
      <c r="FE46" s="37"/>
      <c r="FF46" s="37"/>
      <c r="FG46" s="36"/>
      <c r="FH46" s="2"/>
      <c r="FJ46" t="b">
        <f>FE46=Y46</f>
        <v>1</v>
      </c>
    </row>
    <row r="47" spans="1:166" x14ac:dyDescent="0.25">
      <c r="A47" s="78">
        <v>8521</v>
      </c>
      <c r="B47" s="67" t="s">
        <v>12</v>
      </c>
      <c r="C47" s="56"/>
      <c r="D47" s="76">
        <v>5000</v>
      </c>
      <c r="E47" s="75"/>
      <c r="F47" s="75"/>
      <c r="G47" s="75">
        <f>D47+F47</f>
        <v>5000</v>
      </c>
      <c r="H47" s="56"/>
      <c r="I47" s="74"/>
      <c r="J47" s="78">
        <v>8521</v>
      </c>
      <c r="K47" s="67" t="s">
        <v>12</v>
      </c>
      <c r="L47" s="73">
        <v>4</v>
      </c>
      <c r="M47" s="50">
        <f>ROUND(G47/L47,2)</f>
        <v>1250</v>
      </c>
      <c r="N47" s="70">
        <v>0</v>
      </c>
      <c r="O47" s="70">
        <v>0</v>
      </c>
      <c r="P47" s="70">
        <f>M47</f>
        <v>1250</v>
      </c>
      <c r="Q47" s="70">
        <v>0</v>
      </c>
      <c r="R47" s="70">
        <v>0</v>
      </c>
      <c r="S47" s="70">
        <f>P47</f>
        <v>1250</v>
      </c>
      <c r="T47" s="70">
        <v>0</v>
      </c>
      <c r="U47" s="70">
        <v>0</v>
      </c>
      <c r="V47" s="70">
        <f>S47</f>
        <v>1250</v>
      </c>
      <c r="W47" s="70">
        <v>0</v>
      </c>
      <c r="X47" s="69">
        <v>0</v>
      </c>
      <c r="Y47" s="50">
        <f>SUM(M47:X47)</f>
        <v>5000</v>
      </c>
      <c r="Z47" s="49">
        <f>G47-Y47</f>
        <v>0</v>
      </c>
      <c r="AA47" s="72"/>
      <c r="AB47" s="78">
        <v>8521</v>
      </c>
      <c r="AC47" s="67" t="s">
        <v>12</v>
      </c>
      <c r="AD47" s="71">
        <f>SUM(M47:O47)</f>
        <v>1250</v>
      </c>
      <c r="AE47" s="70">
        <f>SUM(P47:R47)</f>
        <v>1250</v>
      </c>
      <c r="AF47" s="70">
        <f>SUM(S47:U47)</f>
        <v>1250</v>
      </c>
      <c r="AG47" s="69">
        <f>SUM(V47:X47)</f>
        <v>1250</v>
      </c>
      <c r="AH47" s="51">
        <f>SUM(AD47:AG47)</f>
        <v>5000</v>
      </c>
      <c r="AI47" s="12">
        <f>G47-AH47</f>
        <v>0</v>
      </c>
      <c r="AK47">
        <v>47</v>
      </c>
      <c r="AL47" s="78">
        <v>8521</v>
      </c>
      <c r="AM47" s="67" t="s">
        <v>12</v>
      </c>
      <c r="AN47" s="50">
        <f ca="1">INDIRECT(AN$1&amp;$AK47)</f>
        <v>1250</v>
      </c>
      <c r="AO47" s="49">
        <v>1250</v>
      </c>
      <c r="AP47" s="48">
        <f ca="1">-AO47+AN47</f>
        <v>0</v>
      </c>
      <c r="AQ47" s="47">
        <f ca="1">IF(AN47=0,IF(OR(AP47&gt;0,AP47&lt;0),1,""),AP47/AN47)</f>
        <v>0</v>
      </c>
      <c r="AS47" s="78">
        <v>8521</v>
      </c>
      <c r="AT47" s="67" t="s">
        <v>12</v>
      </c>
      <c r="AU47" s="49">
        <f ca="1">INDIRECT(AU$1&amp;$AK47)</f>
        <v>0</v>
      </c>
      <c r="AV47" s="49">
        <v>0</v>
      </c>
      <c r="AW47" s="48">
        <f ca="1">-AV47+AU47</f>
        <v>0</v>
      </c>
      <c r="AX47" s="47" t="str">
        <f ca="1">IF(AU47=0,IF(OR(AW47&gt;0,AW47&lt;0),1,""),AW47/AU47)</f>
        <v/>
      </c>
      <c r="AY47" s="49">
        <f ca="1">AU47+AN47</f>
        <v>1250</v>
      </c>
      <c r="AZ47" s="49">
        <f>AV47+AO47</f>
        <v>1250</v>
      </c>
      <c r="BA47" s="48">
        <f ca="1">-AZ47+AY47</f>
        <v>0</v>
      </c>
      <c r="BB47" s="47">
        <f ca="1">IF(AY47=0,IF(OR(BA47&gt;0,BA47&lt;0),1,""),BA47/AY47)</f>
        <v>0</v>
      </c>
      <c r="BD47" s="78">
        <v>8521</v>
      </c>
      <c r="BE47" s="67" t="s">
        <v>12</v>
      </c>
      <c r="BF47" s="50">
        <f ca="1">INDIRECT(BF$1&amp;$AK47)</f>
        <v>0</v>
      </c>
      <c r="BG47" s="49">
        <v>0</v>
      </c>
      <c r="BH47" s="48">
        <f ca="1">-BG47+BF47</f>
        <v>0</v>
      </c>
      <c r="BI47" s="47" t="str">
        <f ca="1">IF(BF47=0,IF(OR(BH47&gt;0,BH47&lt;0),1,""),BH47/BF47)</f>
        <v/>
      </c>
      <c r="BJ47" s="49">
        <f ca="1">BF47+AY47</f>
        <v>1250</v>
      </c>
      <c r="BK47" s="49">
        <f>BG47+AZ47</f>
        <v>1250</v>
      </c>
      <c r="BL47" s="48">
        <f ca="1">-BK47+BJ47</f>
        <v>0</v>
      </c>
      <c r="BM47" s="47">
        <f ca="1">IF(BJ47=0,IF(OR(BL47&gt;0,BL47&lt;0),1,""),BL47/BJ47)</f>
        <v>0</v>
      </c>
      <c r="BO47" s="78">
        <v>8521</v>
      </c>
      <c r="BP47" s="67" t="s">
        <v>12</v>
      </c>
      <c r="BQ47" s="50">
        <f ca="1">INDIRECT(BQ$1&amp;$AK47)</f>
        <v>1250</v>
      </c>
      <c r="BR47" s="49"/>
      <c r="BS47" s="48">
        <f ca="1">-BR47+BQ47</f>
        <v>1250</v>
      </c>
      <c r="BT47" s="47">
        <f ca="1">IF(BQ47=0,IF(OR(BS47&gt;0,BS47&lt;0),1,""),BS47/BQ47)</f>
        <v>1</v>
      </c>
      <c r="BU47" s="49">
        <f ca="1">BQ47+BJ47</f>
        <v>2500</v>
      </c>
      <c r="BV47" s="49">
        <f>BR47+BK47</f>
        <v>1250</v>
      </c>
      <c r="BW47" s="48">
        <f ca="1">-BV47+BU47</f>
        <v>1250</v>
      </c>
      <c r="BX47" s="47">
        <f ca="1">IF(BU47=0,IF(OR(BW47&gt;0,BW47&lt;0),1,""),BW47/BU47)</f>
        <v>0.5</v>
      </c>
      <c r="BZ47" s="78">
        <v>8521</v>
      </c>
      <c r="CA47" s="67" t="s">
        <v>12</v>
      </c>
      <c r="CB47" s="50">
        <f ca="1">INDIRECT(CB$1&amp;$AK47)</f>
        <v>0</v>
      </c>
      <c r="CC47" s="49"/>
      <c r="CD47" s="48">
        <f ca="1">-CC47+CB47</f>
        <v>0</v>
      </c>
      <c r="CE47" s="47" t="str">
        <f ca="1">IF(CB47=0,IF(OR(CD47&gt;0,CD47&lt;0),1,""),CD47/CB47)</f>
        <v/>
      </c>
      <c r="CF47" s="49">
        <f ca="1">CB47+BU47</f>
        <v>2500</v>
      </c>
      <c r="CG47" s="49">
        <f>CC47+BV47</f>
        <v>1250</v>
      </c>
      <c r="CH47" s="48">
        <f ca="1">-CG47+CF47</f>
        <v>1250</v>
      </c>
      <c r="CI47" s="47">
        <f ca="1">IF(CF47=0,IF(OR(CH47&gt;0,CH47&lt;0),1,""),CH47/CF47)</f>
        <v>0.5</v>
      </c>
      <c r="CK47" s="78">
        <v>8521</v>
      </c>
      <c r="CL47" s="67" t="s">
        <v>12</v>
      </c>
      <c r="CM47" s="50">
        <f ca="1">INDIRECT(CM$1&amp;$AK47)</f>
        <v>0</v>
      </c>
      <c r="CN47" s="49"/>
      <c r="CO47" s="48">
        <f ca="1">-CN47+CM47</f>
        <v>0</v>
      </c>
      <c r="CP47" s="47" t="str">
        <f ca="1">IF(CM47=0,IF(OR(CO47&gt;0,CO47&lt;0),1,""),CO47/CM47)</f>
        <v/>
      </c>
      <c r="CQ47" s="49">
        <f ca="1">CM47+CF47</f>
        <v>2500</v>
      </c>
      <c r="CR47" s="49">
        <f>CN47+CG47</f>
        <v>1250</v>
      </c>
      <c r="CS47" s="48">
        <f ca="1">-CR47+CQ47</f>
        <v>1250</v>
      </c>
      <c r="CT47" s="47">
        <f ca="1">IF(CQ47=0,IF(OR(CS47&gt;0,CS47&lt;0),1,""),CS47/CQ47)</f>
        <v>0.5</v>
      </c>
      <c r="CV47" s="78">
        <v>8521</v>
      </c>
      <c r="CW47" s="67" t="s">
        <v>12</v>
      </c>
      <c r="CX47" s="50">
        <f ca="1">INDIRECT(CX$1&amp;$AK47)</f>
        <v>1250</v>
      </c>
      <c r="CY47" s="49"/>
      <c r="CZ47" s="48">
        <f ca="1">-CY47+CX47</f>
        <v>1250</v>
      </c>
      <c r="DA47" s="47">
        <f ca="1">IF(CX47=0,IF(OR(CZ47&gt;0,CZ47&lt;0),1,""),CZ47/CX47)</f>
        <v>1</v>
      </c>
      <c r="DB47" s="49">
        <f ca="1">CX47+CQ47</f>
        <v>3750</v>
      </c>
      <c r="DC47" s="49">
        <f>CY47+CR47</f>
        <v>1250</v>
      </c>
      <c r="DD47" s="48">
        <f ca="1">-DC47+DB47</f>
        <v>2500</v>
      </c>
      <c r="DE47" s="47">
        <f ca="1">IF(DB47=0,IF(OR(DD47&gt;0,DD47&lt;0),1,""),DD47/DB47)</f>
        <v>0.66666666666666663</v>
      </c>
      <c r="DG47" s="78">
        <v>8521</v>
      </c>
      <c r="DH47" s="67" t="s">
        <v>12</v>
      </c>
      <c r="DI47" s="50">
        <f ca="1">INDIRECT(DI$1&amp;$AK47)</f>
        <v>0</v>
      </c>
      <c r="DJ47" s="49"/>
      <c r="DK47" s="48">
        <f ca="1">-DJ47+DI47</f>
        <v>0</v>
      </c>
      <c r="DL47" s="47" t="str">
        <f ca="1">IF(DI47=0,IF(OR(DK47&gt;0,DK47&lt;0),1,""),DK47/DI47)</f>
        <v/>
      </c>
      <c r="DM47" s="49">
        <f ca="1">DI47+DB47</f>
        <v>3750</v>
      </c>
      <c r="DN47" s="49">
        <f>DJ47+DC47</f>
        <v>1250</v>
      </c>
      <c r="DO47" s="48">
        <f ca="1">-DN47+DM47</f>
        <v>2500</v>
      </c>
      <c r="DP47" s="47">
        <f ca="1">IF(DM47=0,IF(OR(DO47&gt;0,DO47&lt;0),1,""),DO47/DM47)</f>
        <v>0.66666666666666663</v>
      </c>
      <c r="DR47" s="78">
        <v>8521</v>
      </c>
      <c r="DS47" s="67" t="s">
        <v>12</v>
      </c>
      <c r="DT47" s="50">
        <f ca="1">INDIRECT(DT$1&amp;$AK47)</f>
        <v>0</v>
      </c>
      <c r="DU47" s="49"/>
      <c r="DV47" s="48">
        <f ca="1">-DU47+DT47</f>
        <v>0</v>
      </c>
      <c r="DW47" s="47" t="str">
        <f ca="1">IF(DT47=0,IF(OR(DV47&gt;0,DV47&lt;0),1,""),DV47/DT47)</f>
        <v/>
      </c>
      <c r="DX47" s="49">
        <f ca="1">DT47+DM47</f>
        <v>3750</v>
      </c>
      <c r="DY47" s="49">
        <f>DU47+DN47</f>
        <v>1250</v>
      </c>
      <c r="DZ47" s="48">
        <f ca="1">-DY47+DX47</f>
        <v>2500</v>
      </c>
      <c r="EA47" s="47">
        <f ca="1">IF(DX47=0,IF(OR(DZ47&gt;0,DZ47&lt;0),1,""),DZ47/DX47)</f>
        <v>0.66666666666666663</v>
      </c>
      <c r="EC47" s="78">
        <v>8521</v>
      </c>
      <c r="ED47" s="67" t="s">
        <v>12</v>
      </c>
      <c r="EE47" s="50">
        <f ca="1">INDIRECT(EE$1&amp;$AK47)</f>
        <v>1250</v>
      </c>
      <c r="EF47" s="49"/>
      <c r="EG47" s="48">
        <f ca="1">-EF47+EE47</f>
        <v>1250</v>
      </c>
      <c r="EH47" s="47">
        <f ca="1">IF(EE47=0,IF(OR(EG47&gt;0,EG47&lt;0),1,""),EG47/EE47)</f>
        <v>1</v>
      </c>
      <c r="EI47" s="49">
        <f ca="1">EE47+DX47</f>
        <v>5000</v>
      </c>
      <c r="EJ47" s="49">
        <f>EF47+DY47</f>
        <v>1250</v>
      </c>
      <c r="EK47" s="48">
        <f ca="1">-EJ47+EI47</f>
        <v>3750</v>
      </c>
      <c r="EL47" s="47">
        <f ca="1">IF(EI47=0,IF(OR(EK47&gt;0,EK47&lt;0),1,""),EK47/EI47)</f>
        <v>0.75</v>
      </c>
      <c r="EN47" s="78">
        <v>8521</v>
      </c>
      <c r="EO47" s="67" t="s">
        <v>12</v>
      </c>
      <c r="EP47" s="50">
        <f ca="1">INDIRECT(EP$1&amp;$AK47)</f>
        <v>0</v>
      </c>
      <c r="EQ47" s="49"/>
      <c r="ER47" s="48">
        <f ca="1">-EQ47+EP47</f>
        <v>0</v>
      </c>
      <c r="ES47" s="47" t="str">
        <f ca="1">IF(EP47=0,IF(OR(ER47&gt;0,ER47&lt;0),1,""),ER47/EP47)</f>
        <v/>
      </c>
      <c r="ET47" s="49">
        <f ca="1">EP47+EI47</f>
        <v>5000</v>
      </c>
      <c r="EU47" s="49">
        <f>EQ47+EJ47</f>
        <v>1250</v>
      </c>
      <c r="EV47" s="48">
        <f ca="1">-EU47+ET47</f>
        <v>3750</v>
      </c>
      <c r="EW47" s="47">
        <f ca="1">IF(ET47=0,IF(OR(EV47&gt;0,EV47&lt;0),1,""),EV47/ET47)</f>
        <v>0.75</v>
      </c>
      <c r="EY47" s="78">
        <v>8521</v>
      </c>
      <c r="EZ47" s="67" t="s">
        <v>12</v>
      </c>
      <c r="FA47" s="50">
        <f ca="1">INDIRECT(FA$1&amp;$AK47)</f>
        <v>0</v>
      </c>
      <c r="FB47" s="49"/>
      <c r="FC47" s="48">
        <f ca="1">-FB47+FA47</f>
        <v>0</v>
      </c>
      <c r="FD47" s="47" t="str">
        <f ca="1">IF(FA47=0,IF(OR(FC47&gt;0,FC47&lt;0),1,""),FC47/FA47)</f>
        <v/>
      </c>
      <c r="FE47" s="49">
        <f ca="1">FA47+ET47</f>
        <v>5000</v>
      </c>
      <c r="FF47" s="49">
        <f>FB47+EU47</f>
        <v>1250</v>
      </c>
      <c r="FG47" s="48">
        <f ca="1">-FF47+FE47</f>
        <v>3750</v>
      </c>
      <c r="FH47" s="47">
        <f ca="1">IF(FE47=0,IF(OR(FG47&gt;0,FG47&lt;0),1,""),FG47/FE47)</f>
        <v>0.75</v>
      </c>
      <c r="FJ47" t="b">
        <f ca="1">FE47=Y47</f>
        <v>1</v>
      </c>
    </row>
    <row r="48" spans="1:166" x14ac:dyDescent="0.25">
      <c r="A48" s="78">
        <v>8541</v>
      </c>
      <c r="B48" s="77" t="s">
        <v>11</v>
      </c>
      <c r="C48" s="80"/>
      <c r="D48" s="76">
        <f>'[1]Cost (cutback)'!E83</f>
        <v>2860</v>
      </c>
      <c r="E48" s="75"/>
      <c r="F48" s="75"/>
      <c r="G48" s="75">
        <f>D48+F48</f>
        <v>2860</v>
      </c>
      <c r="H48" s="80"/>
      <c r="I48" s="74"/>
      <c r="J48" s="78">
        <v>8541</v>
      </c>
      <c r="K48" s="77" t="s">
        <v>11</v>
      </c>
      <c r="L48" s="79">
        <v>22</v>
      </c>
      <c r="M48" s="50">
        <f>2*G48/L48</f>
        <v>260</v>
      </c>
      <c r="N48" s="70">
        <v>0</v>
      </c>
      <c r="O48" s="70">
        <f>M48*10</f>
        <v>2600</v>
      </c>
      <c r="P48" s="70">
        <v>0</v>
      </c>
      <c r="Q48" s="70">
        <v>0</v>
      </c>
      <c r="R48" s="70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69">
        <v>0</v>
      </c>
      <c r="Y48" s="50">
        <f>SUM(M48:X48)</f>
        <v>2860</v>
      </c>
      <c r="Z48" s="49">
        <f>G48-Y48</f>
        <v>0</v>
      </c>
      <c r="AA48" s="72"/>
      <c r="AB48" s="78">
        <v>8541</v>
      </c>
      <c r="AC48" s="77" t="s">
        <v>11</v>
      </c>
      <c r="AD48" s="71">
        <f>SUM(M48:O48)</f>
        <v>2860</v>
      </c>
      <c r="AE48" s="70">
        <f>SUM(P48:R48)</f>
        <v>0</v>
      </c>
      <c r="AF48" s="70">
        <f>SUM(S48:U48)</f>
        <v>0</v>
      </c>
      <c r="AG48" s="69">
        <f>SUM(V48:X48)</f>
        <v>0</v>
      </c>
      <c r="AH48" s="51">
        <f>SUM(AD48:AG48)</f>
        <v>2860</v>
      </c>
      <c r="AI48" s="12">
        <f>G48-AH48</f>
        <v>0</v>
      </c>
      <c r="AK48">
        <v>48</v>
      </c>
      <c r="AL48" s="78">
        <v>8541</v>
      </c>
      <c r="AM48" s="77" t="s">
        <v>11</v>
      </c>
      <c r="AN48" s="50">
        <f ca="1">INDIRECT(AN$1&amp;$AK48)</f>
        <v>260</v>
      </c>
      <c r="AO48" s="49">
        <v>260</v>
      </c>
      <c r="AP48" s="48">
        <f ca="1">-AO48+AN48</f>
        <v>0</v>
      </c>
      <c r="AQ48" s="47">
        <f ca="1">IF(AN48=0,IF(OR(AP48&gt;0,AP48&lt;0),1,""),AP48/AN48)</f>
        <v>0</v>
      </c>
      <c r="AS48" s="78">
        <v>8541</v>
      </c>
      <c r="AT48" s="77" t="s">
        <v>11</v>
      </c>
      <c r="AU48" s="49">
        <f ca="1">INDIRECT(AU$1&amp;$AK48)</f>
        <v>0</v>
      </c>
      <c r="AV48" s="49">
        <v>0</v>
      </c>
      <c r="AW48" s="48">
        <f ca="1">-AV48+AU48</f>
        <v>0</v>
      </c>
      <c r="AX48" s="47" t="str">
        <f ca="1">IF(AU48=0,IF(OR(AW48&gt;0,AW48&lt;0),1,""),AW48/AU48)</f>
        <v/>
      </c>
      <c r="AY48" s="49">
        <f ca="1">AU48+AN48</f>
        <v>260</v>
      </c>
      <c r="AZ48" s="49">
        <f>AV48+AO48</f>
        <v>260</v>
      </c>
      <c r="BA48" s="48">
        <f ca="1">-AZ48+AY48</f>
        <v>0</v>
      </c>
      <c r="BB48" s="47">
        <f ca="1">IF(AY48=0,IF(OR(BA48&gt;0,BA48&lt;0),1,""),BA48/AY48)</f>
        <v>0</v>
      </c>
      <c r="BD48" s="78">
        <v>8541</v>
      </c>
      <c r="BE48" s="77" t="s">
        <v>11</v>
      </c>
      <c r="BF48" s="50">
        <f ca="1">INDIRECT(BF$1&amp;$AK48)</f>
        <v>2600</v>
      </c>
      <c r="BG48" s="49">
        <f ca="1">BF48*15/20</f>
        <v>1950</v>
      </c>
      <c r="BH48" s="48">
        <f ca="1">-BG48+BF48</f>
        <v>650</v>
      </c>
      <c r="BI48" s="47">
        <f ca="1">IF(BF48=0,IF(OR(BH48&gt;0,BH48&lt;0),1,""),BH48/BF48)</f>
        <v>0.25</v>
      </c>
      <c r="BJ48" s="49">
        <f ca="1">BF48+AY48</f>
        <v>2860</v>
      </c>
      <c r="BK48" s="49">
        <f ca="1">BG48+AZ48</f>
        <v>2210</v>
      </c>
      <c r="BL48" s="48">
        <f ca="1">-BK48+BJ48</f>
        <v>650</v>
      </c>
      <c r="BM48" s="47">
        <f ca="1">IF(BJ48=0,IF(OR(BL48&gt;0,BL48&lt;0),1,""),BL48/BJ48)</f>
        <v>0.22727272727272727</v>
      </c>
      <c r="BO48" s="78">
        <v>8541</v>
      </c>
      <c r="BP48" s="77" t="s">
        <v>11</v>
      </c>
      <c r="BQ48" s="50">
        <f ca="1">INDIRECT(BQ$1&amp;$AK48)</f>
        <v>0</v>
      </c>
      <c r="BR48" s="49"/>
      <c r="BS48" s="48">
        <f ca="1">-BR48+BQ48</f>
        <v>0</v>
      </c>
      <c r="BT48" s="47" t="str">
        <f ca="1">IF(BQ48=0,IF(OR(BS48&gt;0,BS48&lt;0),1,""),BS48/BQ48)</f>
        <v/>
      </c>
      <c r="BU48" s="49">
        <f ca="1">BQ48+BJ48</f>
        <v>2860</v>
      </c>
      <c r="BV48" s="49">
        <f ca="1">BR48+BK48</f>
        <v>2210</v>
      </c>
      <c r="BW48" s="48">
        <f ca="1">-BV48+BU48</f>
        <v>650</v>
      </c>
      <c r="BX48" s="47">
        <f ca="1">IF(BU48=0,IF(OR(BW48&gt;0,BW48&lt;0),1,""),BW48/BU48)</f>
        <v>0.22727272727272727</v>
      </c>
      <c r="BZ48" s="78">
        <v>8541</v>
      </c>
      <c r="CA48" s="77" t="s">
        <v>11</v>
      </c>
      <c r="CB48" s="50">
        <f ca="1">INDIRECT(CB$1&amp;$AK48)</f>
        <v>0</v>
      </c>
      <c r="CC48" s="49"/>
      <c r="CD48" s="48">
        <f ca="1">-CC48+CB48</f>
        <v>0</v>
      </c>
      <c r="CE48" s="47" t="str">
        <f ca="1">IF(CB48=0,IF(OR(CD48&gt;0,CD48&lt;0),1,""),CD48/CB48)</f>
        <v/>
      </c>
      <c r="CF48" s="49">
        <f ca="1">CB48+BU48</f>
        <v>2860</v>
      </c>
      <c r="CG48" s="49">
        <f ca="1">CC48+BV48</f>
        <v>2210</v>
      </c>
      <c r="CH48" s="48">
        <f ca="1">-CG48+CF48</f>
        <v>650</v>
      </c>
      <c r="CI48" s="47">
        <f ca="1">IF(CF48=0,IF(OR(CH48&gt;0,CH48&lt;0),1,""),CH48/CF48)</f>
        <v>0.22727272727272727</v>
      </c>
      <c r="CK48" s="78">
        <v>8541</v>
      </c>
      <c r="CL48" s="77" t="s">
        <v>11</v>
      </c>
      <c r="CM48" s="50">
        <f ca="1">INDIRECT(CM$1&amp;$AK48)</f>
        <v>0</v>
      </c>
      <c r="CN48" s="49"/>
      <c r="CO48" s="48">
        <f ca="1">-CN48+CM48</f>
        <v>0</v>
      </c>
      <c r="CP48" s="47" t="str">
        <f ca="1">IF(CM48=0,IF(OR(CO48&gt;0,CO48&lt;0),1,""),CO48/CM48)</f>
        <v/>
      </c>
      <c r="CQ48" s="49">
        <f ca="1">CM48+CF48</f>
        <v>2860</v>
      </c>
      <c r="CR48" s="49">
        <f ca="1">CN48+CG48</f>
        <v>2210</v>
      </c>
      <c r="CS48" s="48">
        <f ca="1">-CR48+CQ48</f>
        <v>650</v>
      </c>
      <c r="CT48" s="47">
        <f ca="1">IF(CQ48=0,IF(OR(CS48&gt;0,CS48&lt;0),1,""),CS48/CQ48)</f>
        <v>0.22727272727272727</v>
      </c>
      <c r="CV48" s="78">
        <v>8541</v>
      </c>
      <c r="CW48" s="77" t="s">
        <v>11</v>
      </c>
      <c r="CX48" s="50">
        <f ca="1">INDIRECT(CX$1&amp;$AK48)</f>
        <v>0</v>
      </c>
      <c r="CY48" s="49"/>
      <c r="CZ48" s="48">
        <f ca="1">-CY48+CX48</f>
        <v>0</v>
      </c>
      <c r="DA48" s="47" t="str">
        <f ca="1">IF(CX48=0,IF(OR(CZ48&gt;0,CZ48&lt;0),1,""),CZ48/CX48)</f>
        <v/>
      </c>
      <c r="DB48" s="49">
        <f ca="1">CX48+CQ48</f>
        <v>2860</v>
      </c>
      <c r="DC48" s="49">
        <f ca="1">CY48+CR48</f>
        <v>2210</v>
      </c>
      <c r="DD48" s="48">
        <f ca="1">-DC48+DB48</f>
        <v>650</v>
      </c>
      <c r="DE48" s="47">
        <f ca="1">IF(DB48=0,IF(OR(DD48&gt;0,DD48&lt;0),1,""),DD48/DB48)</f>
        <v>0.22727272727272727</v>
      </c>
      <c r="DG48" s="78">
        <v>8541</v>
      </c>
      <c r="DH48" s="77" t="s">
        <v>11</v>
      </c>
      <c r="DI48" s="50">
        <f ca="1">INDIRECT(DI$1&amp;$AK48)</f>
        <v>0</v>
      </c>
      <c r="DJ48" s="49"/>
      <c r="DK48" s="48">
        <f ca="1">-DJ48+DI48</f>
        <v>0</v>
      </c>
      <c r="DL48" s="47" t="str">
        <f ca="1">IF(DI48=0,IF(OR(DK48&gt;0,DK48&lt;0),1,""),DK48/DI48)</f>
        <v/>
      </c>
      <c r="DM48" s="49">
        <f ca="1">DI48+DB48</f>
        <v>2860</v>
      </c>
      <c r="DN48" s="49">
        <f ca="1">DJ48+DC48</f>
        <v>2210</v>
      </c>
      <c r="DO48" s="48">
        <f ca="1">-DN48+DM48</f>
        <v>650</v>
      </c>
      <c r="DP48" s="47">
        <f ca="1">IF(DM48=0,IF(OR(DO48&gt;0,DO48&lt;0),1,""),DO48/DM48)</f>
        <v>0.22727272727272727</v>
      </c>
      <c r="DR48" s="78">
        <v>8541</v>
      </c>
      <c r="DS48" s="77" t="s">
        <v>11</v>
      </c>
      <c r="DT48" s="50">
        <f ca="1">INDIRECT(DT$1&amp;$AK48)</f>
        <v>0</v>
      </c>
      <c r="DU48" s="49"/>
      <c r="DV48" s="48">
        <f ca="1">-DU48+DT48</f>
        <v>0</v>
      </c>
      <c r="DW48" s="47" t="str">
        <f ca="1">IF(DT48=0,IF(OR(DV48&gt;0,DV48&lt;0),1,""),DV48/DT48)</f>
        <v/>
      </c>
      <c r="DX48" s="49">
        <f ca="1">DT48+DM48</f>
        <v>2860</v>
      </c>
      <c r="DY48" s="49">
        <f ca="1">DU48+DN48</f>
        <v>2210</v>
      </c>
      <c r="DZ48" s="48">
        <f ca="1">-DY48+DX48</f>
        <v>650</v>
      </c>
      <c r="EA48" s="47">
        <f ca="1">IF(DX48=0,IF(OR(DZ48&gt;0,DZ48&lt;0),1,""),DZ48/DX48)</f>
        <v>0.22727272727272727</v>
      </c>
      <c r="EC48" s="78">
        <v>8541</v>
      </c>
      <c r="ED48" s="77" t="s">
        <v>11</v>
      </c>
      <c r="EE48" s="50">
        <f ca="1">INDIRECT(EE$1&amp;$AK48)</f>
        <v>0</v>
      </c>
      <c r="EF48" s="49"/>
      <c r="EG48" s="48">
        <f ca="1">-EF48+EE48</f>
        <v>0</v>
      </c>
      <c r="EH48" s="47" t="str">
        <f ca="1">IF(EE48=0,IF(OR(EG48&gt;0,EG48&lt;0),1,""),EG48/EE48)</f>
        <v/>
      </c>
      <c r="EI48" s="49">
        <f ca="1">EE48+DX48</f>
        <v>2860</v>
      </c>
      <c r="EJ48" s="49">
        <f ca="1">EF48+DY48</f>
        <v>2210</v>
      </c>
      <c r="EK48" s="48">
        <f ca="1">-EJ48+EI48</f>
        <v>650</v>
      </c>
      <c r="EL48" s="47">
        <f ca="1">IF(EI48=0,IF(OR(EK48&gt;0,EK48&lt;0),1,""),EK48/EI48)</f>
        <v>0.22727272727272727</v>
      </c>
      <c r="EN48" s="78">
        <v>8541</v>
      </c>
      <c r="EO48" s="77" t="s">
        <v>11</v>
      </c>
      <c r="EP48" s="50">
        <f ca="1">INDIRECT(EP$1&amp;$AK48)</f>
        <v>0</v>
      </c>
      <c r="EQ48" s="49"/>
      <c r="ER48" s="48">
        <f ca="1">-EQ48+EP48</f>
        <v>0</v>
      </c>
      <c r="ES48" s="47" t="str">
        <f ca="1">IF(EP48=0,IF(OR(ER48&gt;0,ER48&lt;0),1,""),ER48/EP48)</f>
        <v/>
      </c>
      <c r="ET48" s="49">
        <f ca="1">EP48+EI48</f>
        <v>2860</v>
      </c>
      <c r="EU48" s="49">
        <f ca="1">EQ48+EJ48</f>
        <v>2210</v>
      </c>
      <c r="EV48" s="48">
        <f ca="1">-EU48+ET48</f>
        <v>650</v>
      </c>
      <c r="EW48" s="47">
        <f ca="1">IF(ET48=0,IF(OR(EV48&gt;0,EV48&lt;0),1,""),EV48/ET48)</f>
        <v>0.22727272727272727</v>
      </c>
      <c r="EY48" s="78">
        <v>8541</v>
      </c>
      <c r="EZ48" s="77" t="s">
        <v>11</v>
      </c>
      <c r="FA48" s="50">
        <f ca="1">INDIRECT(FA$1&amp;$AK48)</f>
        <v>0</v>
      </c>
      <c r="FB48" s="49"/>
      <c r="FC48" s="48">
        <f ca="1">-FB48+FA48</f>
        <v>0</v>
      </c>
      <c r="FD48" s="47" t="str">
        <f ca="1">IF(FA48=0,IF(OR(FC48&gt;0,FC48&lt;0),1,""),FC48/FA48)</f>
        <v/>
      </c>
      <c r="FE48" s="49">
        <f ca="1">FA48+ET48</f>
        <v>2860</v>
      </c>
      <c r="FF48" s="49">
        <f ca="1">FB48+EU48</f>
        <v>2210</v>
      </c>
      <c r="FG48" s="48">
        <f ca="1">-FF48+FE48</f>
        <v>650</v>
      </c>
      <c r="FH48" s="47">
        <f ca="1">IF(FE48=0,IF(OR(FG48&gt;0,FG48&lt;0),1,""),FG48/FE48)</f>
        <v>0.22727272727272727</v>
      </c>
      <c r="FJ48" t="b">
        <f ca="1">FE48=Y48</f>
        <v>1</v>
      </c>
    </row>
    <row r="49" spans="1:166" x14ac:dyDescent="0.25">
      <c r="A49" s="68">
        <v>8591</v>
      </c>
      <c r="B49" s="67" t="s">
        <v>10</v>
      </c>
      <c r="C49" s="56"/>
      <c r="D49" s="76">
        <v>1000</v>
      </c>
      <c r="E49" s="75"/>
      <c r="F49" s="75"/>
      <c r="G49" s="75">
        <f>D49+F49</f>
        <v>1000</v>
      </c>
      <c r="H49" s="56"/>
      <c r="I49" s="74"/>
      <c r="J49" s="68">
        <v>8591</v>
      </c>
      <c r="K49" s="67" t="s">
        <v>10</v>
      </c>
      <c r="L49" s="73"/>
      <c r="M49" s="50">
        <f>G49</f>
        <v>1000</v>
      </c>
      <c r="N49" s="70">
        <v>0</v>
      </c>
      <c r="O49" s="70">
        <v>0</v>
      </c>
      <c r="P49" s="70">
        <v>0</v>
      </c>
      <c r="Q49" s="70">
        <v>0</v>
      </c>
      <c r="R49" s="70">
        <v>0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69">
        <v>0</v>
      </c>
      <c r="Y49" s="50">
        <f>SUM(M49:X49)</f>
        <v>1000</v>
      </c>
      <c r="Z49" s="49">
        <f>G49-Y49</f>
        <v>0</v>
      </c>
      <c r="AA49" s="72"/>
      <c r="AB49" s="68">
        <v>8591</v>
      </c>
      <c r="AC49" s="67" t="s">
        <v>10</v>
      </c>
      <c r="AD49" s="71">
        <f>SUM(M49:O49)</f>
        <v>1000</v>
      </c>
      <c r="AE49" s="70">
        <f>SUM(P49:R49)</f>
        <v>0</v>
      </c>
      <c r="AF49" s="70">
        <f>SUM(S49:U49)</f>
        <v>0</v>
      </c>
      <c r="AG49" s="69">
        <f>SUM(V49:X49)</f>
        <v>0</v>
      </c>
      <c r="AH49" s="51">
        <f>SUM(AD49:AG49)</f>
        <v>1000</v>
      </c>
      <c r="AI49" s="12">
        <f>G49-AH49</f>
        <v>0</v>
      </c>
      <c r="AK49">
        <v>49</v>
      </c>
      <c r="AL49" s="68">
        <v>8591</v>
      </c>
      <c r="AM49" s="67" t="s">
        <v>10</v>
      </c>
      <c r="AN49" s="50">
        <f ca="1">INDIRECT(AN$1&amp;$AK49)</f>
        <v>1000</v>
      </c>
      <c r="AO49" s="49">
        <v>1000</v>
      </c>
      <c r="AP49" s="48">
        <f ca="1">-AO49+AN49</f>
        <v>0</v>
      </c>
      <c r="AQ49" s="47">
        <f ca="1">IF(AN49=0,IF(OR(AP49&gt;0,AP49&lt;0),1,""),AP49/AN49)</f>
        <v>0</v>
      </c>
      <c r="AS49" s="68">
        <v>8591</v>
      </c>
      <c r="AT49" s="67" t="s">
        <v>10</v>
      </c>
      <c r="AU49" s="49">
        <f ca="1">INDIRECT(AU$1&amp;$AK49)</f>
        <v>0</v>
      </c>
      <c r="AV49" s="49">
        <v>0</v>
      </c>
      <c r="AW49" s="48">
        <f ca="1">-AV49+AU49</f>
        <v>0</v>
      </c>
      <c r="AX49" s="47" t="str">
        <f ca="1">IF(AU49=0,IF(OR(AW49&gt;0,AW49&lt;0),1,""),AW49/AU49)</f>
        <v/>
      </c>
      <c r="AY49" s="49">
        <f ca="1">AU49+AN49</f>
        <v>1000</v>
      </c>
      <c r="AZ49" s="49">
        <f>AV49+AO49</f>
        <v>1000</v>
      </c>
      <c r="BA49" s="48">
        <f ca="1">-AZ49+AY49</f>
        <v>0</v>
      </c>
      <c r="BB49" s="47">
        <f ca="1">IF(AY49=0,IF(OR(BA49&gt;0,BA49&lt;0),1,""),BA49/AY49)</f>
        <v>0</v>
      </c>
      <c r="BD49" s="68">
        <v>8591</v>
      </c>
      <c r="BE49" s="67" t="s">
        <v>10</v>
      </c>
      <c r="BF49" s="50">
        <f ca="1">INDIRECT(BF$1&amp;$AK49)</f>
        <v>0</v>
      </c>
      <c r="BG49" s="49">
        <v>0</v>
      </c>
      <c r="BH49" s="48">
        <f ca="1">-BG49+BF49</f>
        <v>0</v>
      </c>
      <c r="BI49" s="47" t="str">
        <f ca="1">IF(BF49=0,IF(OR(BH49&gt;0,BH49&lt;0),1,""),BH49/BF49)</f>
        <v/>
      </c>
      <c r="BJ49" s="49">
        <f ca="1">BF49+AY49</f>
        <v>1000</v>
      </c>
      <c r="BK49" s="49">
        <f>BG49+AZ49</f>
        <v>1000</v>
      </c>
      <c r="BL49" s="48">
        <f ca="1">-BK49+BJ49</f>
        <v>0</v>
      </c>
      <c r="BM49" s="47">
        <f ca="1">IF(BJ49=0,IF(OR(BL49&gt;0,BL49&lt;0),1,""),BL49/BJ49)</f>
        <v>0</v>
      </c>
      <c r="BO49" s="68">
        <v>8591</v>
      </c>
      <c r="BP49" s="67" t="s">
        <v>10</v>
      </c>
      <c r="BQ49" s="50">
        <f ca="1">INDIRECT(BQ$1&amp;$AK49)</f>
        <v>0</v>
      </c>
      <c r="BR49" s="49"/>
      <c r="BS49" s="48">
        <f ca="1">-BR49+BQ49</f>
        <v>0</v>
      </c>
      <c r="BT49" s="47" t="str">
        <f ca="1">IF(BQ49=0,IF(OR(BS49&gt;0,BS49&lt;0),1,""),BS49/BQ49)</f>
        <v/>
      </c>
      <c r="BU49" s="49">
        <f ca="1">BQ49+BJ49</f>
        <v>1000</v>
      </c>
      <c r="BV49" s="49">
        <f>BR49+BK49</f>
        <v>1000</v>
      </c>
      <c r="BW49" s="48">
        <f ca="1">-BV49+BU49</f>
        <v>0</v>
      </c>
      <c r="BX49" s="47">
        <f ca="1">IF(BU49=0,IF(OR(BW49&gt;0,BW49&lt;0),1,""),BW49/BU49)</f>
        <v>0</v>
      </c>
      <c r="BZ49" s="68">
        <v>8591</v>
      </c>
      <c r="CA49" s="67" t="s">
        <v>10</v>
      </c>
      <c r="CB49" s="50">
        <f ca="1">INDIRECT(CB$1&amp;$AK49)</f>
        <v>0</v>
      </c>
      <c r="CC49" s="49"/>
      <c r="CD49" s="48">
        <f ca="1">-CC49+CB49</f>
        <v>0</v>
      </c>
      <c r="CE49" s="47" t="str">
        <f ca="1">IF(CB49=0,IF(OR(CD49&gt;0,CD49&lt;0),1,""),CD49/CB49)</f>
        <v/>
      </c>
      <c r="CF49" s="49">
        <f ca="1">CB49+BU49</f>
        <v>1000</v>
      </c>
      <c r="CG49" s="49">
        <f>CC49+BV49</f>
        <v>1000</v>
      </c>
      <c r="CH49" s="48">
        <f ca="1">-CG49+CF49</f>
        <v>0</v>
      </c>
      <c r="CI49" s="47">
        <f ca="1">IF(CF49=0,IF(OR(CH49&gt;0,CH49&lt;0),1,""),CH49/CF49)</f>
        <v>0</v>
      </c>
      <c r="CK49" s="68">
        <v>8591</v>
      </c>
      <c r="CL49" s="67" t="s">
        <v>10</v>
      </c>
      <c r="CM49" s="50">
        <f ca="1">INDIRECT(CM$1&amp;$AK49)</f>
        <v>0</v>
      </c>
      <c r="CN49" s="49"/>
      <c r="CO49" s="48">
        <f ca="1">-CN49+CM49</f>
        <v>0</v>
      </c>
      <c r="CP49" s="47" t="str">
        <f ca="1">IF(CM49=0,IF(OR(CO49&gt;0,CO49&lt;0),1,""),CO49/CM49)</f>
        <v/>
      </c>
      <c r="CQ49" s="49">
        <f ca="1">CM49+CF49</f>
        <v>1000</v>
      </c>
      <c r="CR49" s="49">
        <f>CN49+CG49</f>
        <v>1000</v>
      </c>
      <c r="CS49" s="48">
        <f ca="1">-CR49+CQ49</f>
        <v>0</v>
      </c>
      <c r="CT49" s="47">
        <f ca="1">IF(CQ49=0,IF(OR(CS49&gt;0,CS49&lt;0),1,""),CS49/CQ49)</f>
        <v>0</v>
      </c>
      <c r="CV49" s="68">
        <v>8591</v>
      </c>
      <c r="CW49" s="67" t="s">
        <v>10</v>
      </c>
      <c r="CX49" s="50">
        <f ca="1">INDIRECT(CX$1&amp;$AK49)</f>
        <v>0</v>
      </c>
      <c r="CY49" s="49"/>
      <c r="CZ49" s="48">
        <f ca="1">-CY49+CX49</f>
        <v>0</v>
      </c>
      <c r="DA49" s="47" t="str">
        <f ca="1">IF(CX49=0,IF(OR(CZ49&gt;0,CZ49&lt;0),1,""),CZ49/CX49)</f>
        <v/>
      </c>
      <c r="DB49" s="49">
        <f ca="1">CX49+CQ49</f>
        <v>1000</v>
      </c>
      <c r="DC49" s="49">
        <f>CY49+CR49</f>
        <v>1000</v>
      </c>
      <c r="DD49" s="48">
        <f ca="1">-DC49+DB49</f>
        <v>0</v>
      </c>
      <c r="DE49" s="47">
        <f ca="1">IF(DB49=0,IF(OR(DD49&gt;0,DD49&lt;0),1,""),DD49/DB49)</f>
        <v>0</v>
      </c>
      <c r="DG49" s="68">
        <v>8591</v>
      </c>
      <c r="DH49" s="67" t="s">
        <v>10</v>
      </c>
      <c r="DI49" s="50">
        <f ca="1">INDIRECT(DI$1&amp;$AK49)</f>
        <v>0</v>
      </c>
      <c r="DJ49" s="49"/>
      <c r="DK49" s="48">
        <f ca="1">-DJ49+DI49</f>
        <v>0</v>
      </c>
      <c r="DL49" s="47" t="str">
        <f ca="1">IF(DI49=0,IF(OR(DK49&gt;0,DK49&lt;0),1,""),DK49/DI49)</f>
        <v/>
      </c>
      <c r="DM49" s="49">
        <f ca="1">DI49+DB49</f>
        <v>1000</v>
      </c>
      <c r="DN49" s="49">
        <f>DJ49+DC49</f>
        <v>1000</v>
      </c>
      <c r="DO49" s="48">
        <f ca="1">-DN49+DM49</f>
        <v>0</v>
      </c>
      <c r="DP49" s="47">
        <f ca="1">IF(DM49=0,IF(OR(DO49&gt;0,DO49&lt;0),1,""),DO49/DM49)</f>
        <v>0</v>
      </c>
      <c r="DR49" s="68">
        <v>8591</v>
      </c>
      <c r="DS49" s="67" t="s">
        <v>10</v>
      </c>
      <c r="DT49" s="50">
        <f ca="1">INDIRECT(DT$1&amp;$AK49)</f>
        <v>0</v>
      </c>
      <c r="DU49" s="49"/>
      <c r="DV49" s="48">
        <f ca="1">-DU49+DT49</f>
        <v>0</v>
      </c>
      <c r="DW49" s="47" t="str">
        <f ca="1">IF(DT49=0,IF(OR(DV49&gt;0,DV49&lt;0),1,""),DV49/DT49)</f>
        <v/>
      </c>
      <c r="DX49" s="49">
        <f ca="1">DT49+DM49</f>
        <v>1000</v>
      </c>
      <c r="DY49" s="49">
        <f>DU49+DN49</f>
        <v>1000</v>
      </c>
      <c r="DZ49" s="48">
        <f ca="1">-DY49+DX49</f>
        <v>0</v>
      </c>
      <c r="EA49" s="47">
        <f ca="1">IF(DX49=0,IF(OR(DZ49&gt;0,DZ49&lt;0),1,""),DZ49/DX49)</f>
        <v>0</v>
      </c>
      <c r="EC49" s="68">
        <v>8591</v>
      </c>
      <c r="ED49" s="67" t="s">
        <v>10</v>
      </c>
      <c r="EE49" s="50">
        <f ca="1">INDIRECT(EE$1&amp;$AK49)</f>
        <v>0</v>
      </c>
      <c r="EF49" s="49"/>
      <c r="EG49" s="48">
        <f ca="1">-EF49+EE49</f>
        <v>0</v>
      </c>
      <c r="EH49" s="47" t="str">
        <f ca="1">IF(EE49=0,IF(OR(EG49&gt;0,EG49&lt;0),1,""),EG49/EE49)</f>
        <v/>
      </c>
      <c r="EI49" s="49">
        <f ca="1">EE49+DX49</f>
        <v>1000</v>
      </c>
      <c r="EJ49" s="49">
        <f>EF49+DY49</f>
        <v>1000</v>
      </c>
      <c r="EK49" s="48">
        <f ca="1">-EJ49+EI49</f>
        <v>0</v>
      </c>
      <c r="EL49" s="47">
        <f ca="1">IF(EI49=0,IF(OR(EK49&gt;0,EK49&lt;0),1,""),EK49/EI49)</f>
        <v>0</v>
      </c>
      <c r="EN49" s="68">
        <v>8591</v>
      </c>
      <c r="EO49" s="67" t="s">
        <v>10</v>
      </c>
      <c r="EP49" s="50">
        <f ca="1">INDIRECT(EP$1&amp;$AK49)</f>
        <v>0</v>
      </c>
      <c r="EQ49" s="49"/>
      <c r="ER49" s="48">
        <f ca="1">-EQ49+EP49</f>
        <v>0</v>
      </c>
      <c r="ES49" s="47" t="str">
        <f ca="1">IF(EP49=0,IF(OR(ER49&gt;0,ER49&lt;0),1,""),ER49/EP49)</f>
        <v/>
      </c>
      <c r="ET49" s="49">
        <f ca="1">EP49+EI49</f>
        <v>1000</v>
      </c>
      <c r="EU49" s="49">
        <f>EQ49+EJ49</f>
        <v>1000</v>
      </c>
      <c r="EV49" s="48">
        <f ca="1">-EU49+ET49</f>
        <v>0</v>
      </c>
      <c r="EW49" s="47">
        <f ca="1">IF(ET49=0,IF(OR(EV49&gt;0,EV49&lt;0),1,""),EV49/ET49)</f>
        <v>0</v>
      </c>
      <c r="EY49" s="68">
        <v>8591</v>
      </c>
      <c r="EZ49" s="67" t="s">
        <v>10</v>
      </c>
      <c r="FA49" s="50">
        <f ca="1">INDIRECT(FA$1&amp;$AK49)</f>
        <v>0</v>
      </c>
      <c r="FB49" s="49"/>
      <c r="FC49" s="48">
        <f ca="1">-FB49+FA49</f>
        <v>0</v>
      </c>
      <c r="FD49" s="47" t="str">
        <f ca="1">IF(FA49=0,IF(OR(FC49&gt;0,FC49&lt;0),1,""),FC49/FA49)</f>
        <v/>
      </c>
      <c r="FE49" s="49">
        <f ca="1">FA49+ET49</f>
        <v>1000</v>
      </c>
      <c r="FF49" s="49">
        <f>FB49+EU49</f>
        <v>1000</v>
      </c>
      <c r="FG49" s="48">
        <f ca="1">-FF49+FE49</f>
        <v>0</v>
      </c>
      <c r="FH49" s="47">
        <f ca="1">IF(FE49=0,IF(OR(FG49&gt;0,FG49&lt;0),1,""),FG49/FE49)</f>
        <v>0</v>
      </c>
      <c r="FJ49" t="b">
        <f ca="1">FE49=Y49</f>
        <v>1</v>
      </c>
    </row>
    <row r="50" spans="1:166" x14ac:dyDescent="0.25">
      <c r="A50" s="68">
        <v>8592</v>
      </c>
      <c r="B50" s="67" t="s">
        <v>9</v>
      </c>
      <c r="C50" s="56"/>
      <c r="D50" s="76">
        <f>'[1]Cost (cutback)'!E87</f>
        <v>2200</v>
      </c>
      <c r="E50" s="75"/>
      <c r="F50" s="75"/>
      <c r="G50" s="75">
        <f>D50+F50</f>
        <v>2200</v>
      </c>
      <c r="H50" s="56"/>
      <c r="I50" s="74"/>
      <c r="J50" s="68">
        <v>8592</v>
      </c>
      <c r="K50" s="67" t="s">
        <v>9</v>
      </c>
      <c r="L50" s="73">
        <v>22</v>
      </c>
      <c r="M50" s="50">
        <f>2*G50/L50</f>
        <v>200</v>
      </c>
      <c r="N50" s="70">
        <v>0</v>
      </c>
      <c r="O50" s="70">
        <f>M50*10</f>
        <v>2000</v>
      </c>
      <c r="P50" s="70">
        <v>0</v>
      </c>
      <c r="Q50" s="70">
        <v>0</v>
      </c>
      <c r="R50" s="70">
        <v>0</v>
      </c>
      <c r="S50" s="70">
        <v>0</v>
      </c>
      <c r="T50" s="70">
        <v>0</v>
      </c>
      <c r="U50" s="70">
        <v>0</v>
      </c>
      <c r="V50" s="70">
        <v>0</v>
      </c>
      <c r="W50" s="70">
        <v>0</v>
      </c>
      <c r="X50" s="69">
        <v>0</v>
      </c>
      <c r="Y50" s="50">
        <f>SUM(M50:X50)</f>
        <v>2200</v>
      </c>
      <c r="Z50" s="49">
        <f>G50-Y50</f>
        <v>0</v>
      </c>
      <c r="AA50" s="72"/>
      <c r="AB50" s="68">
        <v>8592</v>
      </c>
      <c r="AC50" s="67" t="s">
        <v>9</v>
      </c>
      <c r="AD50" s="71">
        <f>SUM(M50:O50)</f>
        <v>2200</v>
      </c>
      <c r="AE50" s="70">
        <f>SUM(P50:R50)</f>
        <v>0</v>
      </c>
      <c r="AF50" s="70">
        <f>SUM(S50:U50)</f>
        <v>0</v>
      </c>
      <c r="AG50" s="69">
        <f>SUM(V50:X50)</f>
        <v>0</v>
      </c>
      <c r="AH50" s="51">
        <f>SUM(AD50:AG50)</f>
        <v>2200</v>
      </c>
      <c r="AI50" s="12">
        <f>G50-AH50</f>
        <v>0</v>
      </c>
      <c r="AK50">
        <v>50</v>
      </c>
      <c r="AL50" s="68">
        <v>8592</v>
      </c>
      <c r="AM50" s="67" t="s">
        <v>9</v>
      </c>
      <c r="AN50" s="50">
        <f ca="1">INDIRECT(AN$1&amp;$AK50)</f>
        <v>200</v>
      </c>
      <c r="AO50" s="49">
        <v>200</v>
      </c>
      <c r="AP50" s="48">
        <f ca="1">-AO50+AN50</f>
        <v>0</v>
      </c>
      <c r="AQ50" s="47">
        <f ca="1">IF(AN50=0,IF(OR(AP50&gt;0,AP50&lt;0),1,""),AP50/AN50)</f>
        <v>0</v>
      </c>
      <c r="AS50" s="68">
        <v>8592</v>
      </c>
      <c r="AT50" s="67" t="s">
        <v>9</v>
      </c>
      <c r="AU50" s="49">
        <f ca="1">INDIRECT(AU$1&amp;$AK50)</f>
        <v>0</v>
      </c>
      <c r="AV50" s="49">
        <v>0</v>
      </c>
      <c r="AW50" s="48">
        <f ca="1">-AV50+AU50</f>
        <v>0</v>
      </c>
      <c r="AX50" s="47" t="str">
        <f ca="1">IF(AU50=0,IF(OR(AW50&gt;0,AW50&lt;0),1,""),AW50/AU50)</f>
        <v/>
      </c>
      <c r="AY50" s="49">
        <f ca="1">AU50+AN50</f>
        <v>200</v>
      </c>
      <c r="AZ50" s="49">
        <f>AV50+AO50</f>
        <v>200</v>
      </c>
      <c r="BA50" s="48">
        <f ca="1">-AZ50+AY50</f>
        <v>0</v>
      </c>
      <c r="BB50" s="47">
        <f ca="1">IF(AY50=0,IF(OR(BA50&gt;0,BA50&lt;0),1,""),BA50/AY50)</f>
        <v>0</v>
      </c>
      <c r="BD50" s="68">
        <v>8592</v>
      </c>
      <c r="BE50" s="67" t="s">
        <v>9</v>
      </c>
      <c r="BF50" s="50">
        <f ca="1">INDIRECT(BF$1&amp;$AK50)</f>
        <v>2000</v>
      </c>
      <c r="BG50" s="49">
        <v>1500</v>
      </c>
      <c r="BH50" s="48">
        <f ca="1">-BG50+BF50</f>
        <v>500</v>
      </c>
      <c r="BI50" s="47">
        <f ca="1">IF(BF50=0,IF(OR(BH50&gt;0,BH50&lt;0),1,""),BH50/BF50)</f>
        <v>0.25</v>
      </c>
      <c r="BJ50" s="49">
        <f ca="1">BF50+AY50</f>
        <v>2200</v>
      </c>
      <c r="BK50" s="49">
        <f>BG50+AZ50</f>
        <v>1700</v>
      </c>
      <c r="BL50" s="48">
        <f ca="1">-BK50+BJ50</f>
        <v>500</v>
      </c>
      <c r="BM50" s="47">
        <f ca="1">IF(BJ50=0,IF(OR(BL50&gt;0,BL50&lt;0),1,""),BL50/BJ50)</f>
        <v>0.22727272727272727</v>
      </c>
      <c r="BO50" s="68">
        <v>8592</v>
      </c>
      <c r="BP50" s="67" t="s">
        <v>9</v>
      </c>
      <c r="BQ50" s="50">
        <f ca="1">INDIRECT(BQ$1&amp;$AK50)</f>
        <v>0</v>
      </c>
      <c r="BR50" s="49"/>
      <c r="BS50" s="48">
        <f ca="1">-BR50+BQ50</f>
        <v>0</v>
      </c>
      <c r="BT50" s="47" t="str">
        <f ca="1">IF(BQ50=0,IF(OR(BS50&gt;0,BS50&lt;0),1,""),BS50/BQ50)</f>
        <v/>
      </c>
      <c r="BU50" s="49">
        <f ca="1">BQ50+BJ50</f>
        <v>2200</v>
      </c>
      <c r="BV50" s="49">
        <f>BR50+BK50</f>
        <v>1700</v>
      </c>
      <c r="BW50" s="48">
        <f ca="1">-BV50+BU50</f>
        <v>500</v>
      </c>
      <c r="BX50" s="47">
        <f ca="1">IF(BU50=0,IF(OR(BW50&gt;0,BW50&lt;0),1,""),BW50/BU50)</f>
        <v>0.22727272727272727</v>
      </c>
      <c r="BZ50" s="68">
        <v>8592</v>
      </c>
      <c r="CA50" s="67" t="s">
        <v>9</v>
      </c>
      <c r="CB50" s="50">
        <f ca="1">INDIRECT(CB$1&amp;$AK50)</f>
        <v>0</v>
      </c>
      <c r="CC50" s="49"/>
      <c r="CD50" s="48">
        <f ca="1">-CC50+CB50</f>
        <v>0</v>
      </c>
      <c r="CE50" s="47" t="str">
        <f ca="1">IF(CB50=0,IF(OR(CD50&gt;0,CD50&lt;0),1,""),CD50/CB50)</f>
        <v/>
      </c>
      <c r="CF50" s="49">
        <f ca="1">CB50+BU50</f>
        <v>2200</v>
      </c>
      <c r="CG50" s="49">
        <f>CC50+BV50</f>
        <v>1700</v>
      </c>
      <c r="CH50" s="48">
        <f ca="1">-CG50+CF50</f>
        <v>500</v>
      </c>
      <c r="CI50" s="47">
        <f ca="1">IF(CF50=0,IF(OR(CH50&gt;0,CH50&lt;0),1,""),CH50/CF50)</f>
        <v>0.22727272727272727</v>
      </c>
      <c r="CK50" s="68">
        <v>8592</v>
      </c>
      <c r="CL50" s="67" t="s">
        <v>9</v>
      </c>
      <c r="CM50" s="50">
        <f ca="1">INDIRECT(CM$1&amp;$AK50)</f>
        <v>0</v>
      </c>
      <c r="CN50" s="49"/>
      <c r="CO50" s="48">
        <f ca="1">-CN50+CM50</f>
        <v>0</v>
      </c>
      <c r="CP50" s="47" t="str">
        <f ca="1">IF(CM50=0,IF(OR(CO50&gt;0,CO50&lt;0),1,""),CO50/CM50)</f>
        <v/>
      </c>
      <c r="CQ50" s="49">
        <f ca="1">CM50+CF50</f>
        <v>2200</v>
      </c>
      <c r="CR50" s="49">
        <f>CN50+CG50</f>
        <v>1700</v>
      </c>
      <c r="CS50" s="48">
        <f ca="1">-CR50+CQ50</f>
        <v>500</v>
      </c>
      <c r="CT50" s="47">
        <f ca="1">IF(CQ50=0,IF(OR(CS50&gt;0,CS50&lt;0),1,""),CS50/CQ50)</f>
        <v>0.22727272727272727</v>
      </c>
      <c r="CV50" s="68">
        <v>8592</v>
      </c>
      <c r="CW50" s="67" t="s">
        <v>9</v>
      </c>
      <c r="CX50" s="50">
        <f ca="1">INDIRECT(CX$1&amp;$AK50)</f>
        <v>0</v>
      </c>
      <c r="CY50" s="49"/>
      <c r="CZ50" s="48">
        <f ca="1">-CY50+CX50</f>
        <v>0</v>
      </c>
      <c r="DA50" s="47" t="str">
        <f ca="1">IF(CX50=0,IF(OR(CZ50&gt;0,CZ50&lt;0),1,""),CZ50/CX50)</f>
        <v/>
      </c>
      <c r="DB50" s="49">
        <f ca="1">CX50+CQ50</f>
        <v>2200</v>
      </c>
      <c r="DC50" s="49">
        <f>CY50+CR50</f>
        <v>1700</v>
      </c>
      <c r="DD50" s="48">
        <f ca="1">-DC50+DB50</f>
        <v>500</v>
      </c>
      <c r="DE50" s="47">
        <f ca="1">IF(DB50=0,IF(OR(DD50&gt;0,DD50&lt;0),1,""),DD50/DB50)</f>
        <v>0.22727272727272727</v>
      </c>
      <c r="DG50" s="68">
        <v>8592</v>
      </c>
      <c r="DH50" s="67" t="s">
        <v>9</v>
      </c>
      <c r="DI50" s="50">
        <f ca="1">INDIRECT(DI$1&amp;$AK50)</f>
        <v>0</v>
      </c>
      <c r="DJ50" s="49"/>
      <c r="DK50" s="48">
        <f ca="1">-DJ50+DI50</f>
        <v>0</v>
      </c>
      <c r="DL50" s="47" t="str">
        <f ca="1">IF(DI50=0,IF(OR(DK50&gt;0,DK50&lt;0),1,""),DK50/DI50)</f>
        <v/>
      </c>
      <c r="DM50" s="49">
        <f ca="1">DI50+DB50</f>
        <v>2200</v>
      </c>
      <c r="DN50" s="49">
        <f>DJ50+DC50</f>
        <v>1700</v>
      </c>
      <c r="DO50" s="48">
        <f ca="1">-DN50+DM50</f>
        <v>500</v>
      </c>
      <c r="DP50" s="47">
        <f ca="1">IF(DM50=0,IF(OR(DO50&gt;0,DO50&lt;0),1,""),DO50/DM50)</f>
        <v>0.22727272727272727</v>
      </c>
      <c r="DR50" s="68">
        <v>8592</v>
      </c>
      <c r="DS50" s="67" t="s">
        <v>9</v>
      </c>
      <c r="DT50" s="50">
        <f ca="1">INDIRECT(DT$1&amp;$AK50)</f>
        <v>0</v>
      </c>
      <c r="DU50" s="49"/>
      <c r="DV50" s="48">
        <f ca="1">-DU50+DT50</f>
        <v>0</v>
      </c>
      <c r="DW50" s="47" t="str">
        <f ca="1">IF(DT50=0,IF(OR(DV50&gt;0,DV50&lt;0),1,""),DV50/DT50)</f>
        <v/>
      </c>
      <c r="DX50" s="49">
        <f ca="1">DT50+DM50</f>
        <v>2200</v>
      </c>
      <c r="DY50" s="49">
        <f>DU50+DN50</f>
        <v>1700</v>
      </c>
      <c r="DZ50" s="48">
        <f ca="1">-DY50+DX50</f>
        <v>500</v>
      </c>
      <c r="EA50" s="47">
        <f ca="1">IF(DX50=0,IF(OR(DZ50&gt;0,DZ50&lt;0),1,""),DZ50/DX50)</f>
        <v>0.22727272727272727</v>
      </c>
      <c r="EC50" s="68">
        <v>8592</v>
      </c>
      <c r="ED50" s="67" t="s">
        <v>9</v>
      </c>
      <c r="EE50" s="50">
        <f ca="1">INDIRECT(EE$1&amp;$AK50)</f>
        <v>0</v>
      </c>
      <c r="EF50" s="49"/>
      <c r="EG50" s="48">
        <f ca="1">-EF50+EE50</f>
        <v>0</v>
      </c>
      <c r="EH50" s="47" t="str">
        <f ca="1">IF(EE50=0,IF(OR(EG50&gt;0,EG50&lt;0),1,""),EG50/EE50)</f>
        <v/>
      </c>
      <c r="EI50" s="49">
        <f ca="1">EE50+DX50</f>
        <v>2200</v>
      </c>
      <c r="EJ50" s="49">
        <f>EF50+DY50</f>
        <v>1700</v>
      </c>
      <c r="EK50" s="48">
        <f ca="1">-EJ50+EI50</f>
        <v>500</v>
      </c>
      <c r="EL50" s="47">
        <f ca="1">IF(EI50=0,IF(OR(EK50&gt;0,EK50&lt;0),1,""),EK50/EI50)</f>
        <v>0.22727272727272727</v>
      </c>
      <c r="EN50" s="68">
        <v>8592</v>
      </c>
      <c r="EO50" s="67" t="s">
        <v>9</v>
      </c>
      <c r="EP50" s="50">
        <f ca="1">INDIRECT(EP$1&amp;$AK50)</f>
        <v>0</v>
      </c>
      <c r="EQ50" s="49"/>
      <c r="ER50" s="48">
        <f ca="1">-EQ50+EP50</f>
        <v>0</v>
      </c>
      <c r="ES50" s="47" t="str">
        <f ca="1">IF(EP50=0,IF(OR(ER50&gt;0,ER50&lt;0),1,""),ER50/EP50)</f>
        <v/>
      </c>
      <c r="ET50" s="49">
        <f ca="1">EP50+EI50</f>
        <v>2200</v>
      </c>
      <c r="EU50" s="49">
        <f>EQ50+EJ50</f>
        <v>1700</v>
      </c>
      <c r="EV50" s="48">
        <f ca="1">-EU50+ET50</f>
        <v>500</v>
      </c>
      <c r="EW50" s="47">
        <f ca="1">IF(ET50=0,IF(OR(EV50&gt;0,EV50&lt;0),1,""),EV50/ET50)</f>
        <v>0.22727272727272727</v>
      </c>
      <c r="EY50" s="68">
        <v>8592</v>
      </c>
      <c r="EZ50" s="67" t="s">
        <v>9</v>
      </c>
      <c r="FA50" s="50">
        <f ca="1">INDIRECT(FA$1&amp;$AK50)</f>
        <v>0</v>
      </c>
      <c r="FB50" s="49"/>
      <c r="FC50" s="48">
        <f ca="1">-FB50+FA50</f>
        <v>0</v>
      </c>
      <c r="FD50" s="47" t="str">
        <f ca="1">IF(FA50=0,IF(OR(FC50&gt;0,FC50&lt;0),1,""),FC50/FA50)</f>
        <v/>
      </c>
      <c r="FE50" s="49">
        <f ca="1">FA50+ET50</f>
        <v>2200</v>
      </c>
      <c r="FF50" s="49">
        <f>FB50+EU50</f>
        <v>1700</v>
      </c>
      <c r="FG50" s="48">
        <f ca="1">-FF50+FE50</f>
        <v>500</v>
      </c>
      <c r="FH50" s="47">
        <f ca="1">IF(FE50=0,IF(OR(FG50&gt;0,FG50&lt;0),1,""),FG50/FE50)</f>
        <v>0.22727272727272727</v>
      </c>
      <c r="FJ50" t="b">
        <f ca="1">FE50=Y50</f>
        <v>1</v>
      </c>
    </row>
    <row r="51" spans="1:166" ht="15.75" thickBot="1" x14ac:dyDescent="0.3">
      <c r="A51" s="68">
        <v>8593</v>
      </c>
      <c r="B51" s="67" t="s">
        <v>8</v>
      </c>
      <c r="C51" s="56"/>
      <c r="D51" s="76">
        <v>200</v>
      </c>
      <c r="E51" s="75"/>
      <c r="F51" s="75"/>
      <c r="G51" s="75">
        <f>D51+F51</f>
        <v>200</v>
      </c>
      <c r="H51" s="56"/>
      <c r="I51" s="74"/>
      <c r="J51" s="68">
        <v>8593</v>
      </c>
      <c r="K51" s="67" t="s">
        <v>8</v>
      </c>
      <c r="L51" s="73"/>
      <c r="M51" s="50">
        <f>G51</f>
        <v>200</v>
      </c>
      <c r="N51" s="70">
        <v>0</v>
      </c>
      <c r="O51" s="70">
        <v>0</v>
      </c>
      <c r="P51" s="70">
        <v>0</v>
      </c>
      <c r="Q51" s="70">
        <v>0</v>
      </c>
      <c r="R51" s="70">
        <v>0</v>
      </c>
      <c r="S51" s="70">
        <v>0</v>
      </c>
      <c r="T51" s="70">
        <v>0</v>
      </c>
      <c r="U51" s="70">
        <v>0</v>
      </c>
      <c r="V51" s="70">
        <v>0</v>
      </c>
      <c r="W51" s="70">
        <v>0</v>
      </c>
      <c r="X51" s="69">
        <v>0</v>
      </c>
      <c r="Y51" s="50">
        <f>SUM(M51:X51)</f>
        <v>200</v>
      </c>
      <c r="Z51" s="49">
        <f>G51-Y51</f>
        <v>0</v>
      </c>
      <c r="AA51" s="72"/>
      <c r="AB51" s="68">
        <v>8593</v>
      </c>
      <c r="AC51" s="67" t="s">
        <v>8</v>
      </c>
      <c r="AD51" s="71">
        <f>SUM(M51:O51)</f>
        <v>200</v>
      </c>
      <c r="AE51" s="70">
        <f>SUM(P51:R51)</f>
        <v>0</v>
      </c>
      <c r="AF51" s="70">
        <f>SUM(S51:U51)</f>
        <v>0</v>
      </c>
      <c r="AG51" s="69">
        <f>SUM(V51:X51)</f>
        <v>0</v>
      </c>
      <c r="AH51" s="51">
        <f>SUM(AD51:AG51)</f>
        <v>200</v>
      </c>
      <c r="AI51" s="12">
        <f>G51-AH51</f>
        <v>0</v>
      </c>
      <c r="AK51">
        <v>51</v>
      </c>
      <c r="AL51" s="68">
        <v>8593</v>
      </c>
      <c r="AM51" s="67" t="s">
        <v>8</v>
      </c>
      <c r="AN51" s="50">
        <f ca="1">INDIRECT(AN$1&amp;$AK51)</f>
        <v>200</v>
      </c>
      <c r="AO51" s="49">
        <v>0</v>
      </c>
      <c r="AP51" s="48">
        <f ca="1">-AO51+AN51</f>
        <v>200</v>
      </c>
      <c r="AQ51" s="47">
        <f ca="1">IF(AN51=0,IF(OR(AP51&gt;0,AP51&lt;0),1,""),AP51/AN51)</f>
        <v>1</v>
      </c>
      <c r="AS51" s="68">
        <v>8593</v>
      </c>
      <c r="AT51" s="67" t="s">
        <v>8</v>
      </c>
      <c r="AU51" s="49">
        <f ca="1">INDIRECT(AU$1&amp;$AK51)</f>
        <v>0</v>
      </c>
      <c r="AV51" s="49">
        <v>200</v>
      </c>
      <c r="AW51" s="48">
        <f ca="1">-AV51+AU51</f>
        <v>-200</v>
      </c>
      <c r="AX51" s="47">
        <f ca="1">IF(AU51=0,IF(OR(AW51&gt;0,AW51&lt;0),1,""),AW51/AU51)</f>
        <v>1</v>
      </c>
      <c r="AY51" s="49">
        <f ca="1">AU51+AN51</f>
        <v>200</v>
      </c>
      <c r="AZ51" s="49">
        <f>AV51+AO51</f>
        <v>200</v>
      </c>
      <c r="BA51" s="48">
        <f ca="1">-AZ51+AY51</f>
        <v>0</v>
      </c>
      <c r="BB51" s="47">
        <f ca="1">IF(AY51=0,IF(OR(BA51&gt;0,BA51&lt;0),1,""),BA51/AY51)</f>
        <v>0</v>
      </c>
      <c r="BD51" s="68">
        <v>8593</v>
      </c>
      <c r="BE51" s="67" t="s">
        <v>8</v>
      </c>
      <c r="BF51" s="50">
        <f ca="1">INDIRECT(BF$1&amp;$AK51)</f>
        <v>0</v>
      </c>
      <c r="BG51" s="49">
        <v>0</v>
      </c>
      <c r="BH51" s="48">
        <f ca="1">-BG51+BF51</f>
        <v>0</v>
      </c>
      <c r="BI51" s="47" t="str">
        <f ca="1">IF(BF51=0,IF(OR(BH51&gt;0,BH51&lt;0),1,""),BH51/BF51)</f>
        <v/>
      </c>
      <c r="BJ51" s="49">
        <f ca="1">BF51+AY51</f>
        <v>200</v>
      </c>
      <c r="BK51" s="49">
        <f>BG51+AZ51</f>
        <v>200</v>
      </c>
      <c r="BL51" s="48">
        <f ca="1">-BK51+BJ51</f>
        <v>0</v>
      </c>
      <c r="BM51" s="47">
        <f ca="1">IF(BJ51=0,IF(OR(BL51&gt;0,BL51&lt;0),1,""),BL51/BJ51)</f>
        <v>0</v>
      </c>
      <c r="BO51" s="68">
        <v>8593</v>
      </c>
      <c r="BP51" s="67" t="s">
        <v>8</v>
      </c>
      <c r="BQ51" s="50">
        <f ca="1">INDIRECT(BQ$1&amp;$AK51)</f>
        <v>0</v>
      </c>
      <c r="BR51" s="49"/>
      <c r="BS51" s="48">
        <f ca="1">-BR51+BQ51</f>
        <v>0</v>
      </c>
      <c r="BT51" s="47" t="str">
        <f ca="1">IF(BQ51=0,IF(OR(BS51&gt;0,BS51&lt;0),1,""),BS51/BQ51)</f>
        <v/>
      </c>
      <c r="BU51" s="49">
        <f ca="1">BQ51+BJ51</f>
        <v>200</v>
      </c>
      <c r="BV51" s="49">
        <f>BR51+BK51</f>
        <v>200</v>
      </c>
      <c r="BW51" s="48">
        <f ca="1">-BV51+BU51</f>
        <v>0</v>
      </c>
      <c r="BX51" s="47">
        <f ca="1">IF(BU51=0,IF(OR(BW51&gt;0,BW51&lt;0),1,""),BW51/BU51)</f>
        <v>0</v>
      </c>
      <c r="BZ51" s="68">
        <v>8593</v>
      </c>
      <c r="CA51" s="67" t="s">
        <v>8</v>
      </c>
      <c r="CB51" s="50">
        <f ca="1">INDIRECT(CB$1&amp;$AK51)</f>
        <v>0</v>
      </c>
      <c r="CC51" s="49"/>
      <c r="CD51" s="48">
        <f ca="1">-CC51+CB51</f>
        <v>0</v>
      </c>
      <c r="CE51" s="47" t="str">
        <f ca="1">IF(CB51=0,IF(OR(CD51&gt;0,CD51&lt;0),1,""),CD51/CB51)</f>
        <v/>
      </c>
      <c r="CF51" s="49">
        <f ca="1">CB51+BU51</f>
        <v>200</v>
      </c>
      <c r="CG51" s="49">
        <f>CC51+BV51</f>
        <v>200</v>
      </c>
      <c r="CH51" s="48">
        <f ca="1">-CG51+CF51</f>
        <v>0</v>
      </c>
      <c r="CI51" s="47">
        <f ca="1">IF(CF51=0,IF(OR(CH51&gt;0,CH51&lt;0),1,""),CH51/CF51)</f>
        <v>0</v>
      </c>
      <c r="CK51" s="68">
        <v>8593</v>
      </c>
      <c r="CL51" s="67" t="s">
        <v>8</v>
      </c>
      <c r="CM51" s="50">
        <f ca="1">INDIRECT(CM$1&amp;$AK51)</f>
        <v>0</v>
      </c>
      <c r="CN51" s="49"/>
      <c r="CO51" s="48">
        <f ca="1">-CN51+CM51</f>
        <v>0</v>
      </c>
      <c r="CP51" s="47" t="str">
        <f ca="1">IF(CM51=0,IF(OR(CO51&gt;0,CO51&lt;0),1,""),CO51/CM51)</f>
        <v/>
      </c>
      <c r="CQ51" s="49">
        <f ca="1">CM51+CF51</f>
        <v>200</v>
      </c>
      <c r="CR51" s="49">
        <f>CN51+CG51</f>
        <v>200</v>
      </c>
      <c r="CS51" s="48">
        <f ca="1">-CR51+CQ51</f>
        <v>0</v>
      </c>
      <c r="CT51" s="47">
        <f ca="1">IF(CQ51=0,IF(OR(CS51&gt;0,CS51&lt;0),1,""),CS51/CQ51)</f>
        <v>0</v>
      </c>
      <c r="CV51" s="68">
        <v>8593</v>
      </c>
      <c r="CW51" s="67" t="s">
        <v>8</v>
      </c>
      <c r="CX51" s="50">
        <f ca="1">INDIRECT(CX$1&amp;$AK51)</f>
        <v>0</v>
      </c>
      <c r="CY51" s="49"/>
      <c r="CZ51" s="48">
        <f ca="1">-CY51+CX51</f>
        <v>0</v>
      </c>
      <c r="DA51" s="47" t="str">
        <f ca="1">IF(CX51=0,IF(OR(CZ51&gt;0,CZ51&lt;0),1,""),CZ51/CX51)</f>
        <v/>
      </c>
      <c r="DB51" s="49">
        <f ca="1">CX51+CQ51</f>
        <v>200</v>
      </c>
      <c r="DC51" s="49">
        <f>CY51+CR51</f>
        <v>200</v>
      </c>
      <c r="DD51" s="48">
        <f ca="1">-DC51+DB51</f>
        <v>0</v>
      </c>
      <c r="DE51" s="47">
        <f ca="1">IF(DB51=0,IF(OR(DD51&gt;0,DD51&lt;0),1,""),DD51/DB51)</f>
        <v>0</v>
      </c>
      <c r="DG51" s="68">
        <v>8593</v>
      </c>
      <c r="DH51" s="67" t="s">
        <v>8</v>
      </c>
      <c r="DI51" s="50">
        <f ca="1">INDIRECT(DI$1&amp;$AK51)</f>
        <v>0</v>
      </c>
      <c r="DJ51" s="49"/>
      <c r="DK51" s="48">
        <f ca="1">-DJ51+DI51</f>
        <v>0</v>
      </c>
      <c r="DL51" s="47" t="str">
        <f ca="1">IF(DI51=0,IF(OR(DK51&gt;0,DK51&lt;0),1,""),DK51/DI51)</f>
        <v/>
      </c>
      <c r="DM51" s="49">
        <f ca="1">DI51+DB51</f>
        <v>200</v>
      </c>
      <c r="DN51" s="49">
        <f>DJ51+DC51</f>
        <v>200</v>
      </c>
      <c r="DO51" s="48">
        <f ca="1">-DN51+DM51</f>
        <v>0</v>
      </c>
      <c r="DP51" s="47">
        <f ca="1">IF(DM51=0,IF(OR(DO51&gt;0,DO51&lt;0),1,""),DO51/DM51)</f>
        <v>0</v>
      </c>
      <c r="DR51" s="68">
        <v>8593</v>
      </c>
      <c r="DS51" s="67" t="s">
        <v>8</v>
      </c>
      <c r="DT51" s="50">
        <f ca="1">INDIRECT(DT$1&amp;$AK51)</f>
        <v>0</v>
      </c>
      <c r="DU51" s="49"/>
      <c r="DV51" s="48">
        <f ca="1">-DU51+DT51</f>
        <v>0</v>
      </c>
      <c r="DW51" s="47" t="str">
        <f ca="1">IF(DT51=0,IF(OR(DV51&gt;0,DV51&lt;0),1,""),DV51/DT51)</f>
        <v/>
      </c>
      <c r="DX51" s="49">
        <f ca="1">DT51+DM51</f>
        <v>200</v>
      </c>
      <c r="DY51" s="49">
        <f>DU51+DN51</f>
        <v>200</v>
      </c>
      <c r="DZ51" s="48">
        <f ca="1">-DY51+DX51</f>
        <v>0</v>
      </c>
      <c r="EA51" s="47">
        <f ca="1">IF(DX51=0,IF(OR(DZ51&gt;0,DZ51&lt;0),1,""),DZ51/DX51)</f>
        <v>0</v>
      </c>
      <c r="EC51" s="68">
        <v>8593</v>
      </c>
      <c r="ED51" s="67" t="s">
        <v>8</v>
      </c>
      <c r="EE51" s="50">
        <f ca="1">INDIRECT(EE$1&amp;$AK51)</f>
        <v>0</v>
      </c>
      <c r="EF51" s="49"/>
      <c r="EG51" s="48">
        <f ca="1">-EF51+EE51</f>
        <v>0</v>
      </c>
      <c r="EH51" s="47" t="str">
        <f ca="1">IF(EE51=0,IF(OR(EG51&gt;0,EG51&lt;0),1,""),EG51/EE51)</f>
        <v/>
      </c>
      <c r="EI51" s="49">
        <f ca="1">EE51+DX51</f>
        <v>200</v>
      </c>
      <c r="EJ51" s="49">
        <f>EF51+DY51</f>
        <v>200</v>
      </c>
      <c r="EK51" s="48">
        <f ca="1">-EJ51+EI51</f>
        <v>0</v>
      </c>
      <c r="EL51" s="47">
        <f ca="1">IF(EI51=0,IF(OR(EK51&gt;0,EK51&lt;0),1,""),EK51/EI51)</f>
        <v>0</v>
      </c>
      <c r="EN51" s="68">
        <v>8593</v>
      </c>
      <c r="EO51" s="67" t="s">
        <v>8</v>
      </c>
      <c r="EP51" s="50">
        <f ca="1">INDIRECT(EP$1&amp;$AK51)</f>
        <v>0</v>
      </c>
      <c r="EQ51" s="49"/>
      <c r="ER51" s="48">
        <f ca="1">-EQ51+EP51</f>
        <v>0</v>
      </c>
      <c r="ES51" s="47" t="str">
        <f ca="1">IF(EP51=0,IF(OR(ER51&gt;0,ER51&lt;0),1,""),ER51/EP51)</f>
        <v/>
      </c>
      <c r="ET51" s="49">
        <f ca="1">EP51+EI51</f>
        <v>200</v>
      </c>
      <c r="EU51" s="49">
        <f>EQ51+EJ51</f>
        <v>200</v>
      </c>
      <c r="EV51" s="48">
        <f ca="1">-EU51+ET51</f>
        <v>0</v>
      </c>
      <c r="EW51" s="47">
        <f ca="1">IF(ET51=0,IF(OR(EV51&gt;0,EV51&lt;0),1,""),EV51/ET51)</f>
        <v>0</v>
      </c>
      <c r="EY51" s="68">
        <v>8593</v>
      </c>
      <c r="EZ51" s="67" t="s">
        <v>8</v>
      </c>
      <c r="FA51" s="50">
        <f ca="1">INDIRECT(FA$1&amp;$AK51)</f>
        <v>0</v>
      </c>
      <c r="FB51" s="49"/>
      <c r="FC51" s="48">
        <f ca="1">-FB51+FA51</f>
        <v>0</v>
      </c>
      <c r="FD51" s="47" t="str">
        <f ca="1">IF(FA51=0,IF(OR(FC51&gt;0,FC51&lt;0),1,""),FC51/FA51)</f>
        <v/>
      </c>
      <c r="FE51" s="49">
        <f ca="1">FA51+ET51</f>
        <v>200</v>
      </c>
      <c r="FF51" s="49">
        <f>FB51+EU51</f>
        <v>200</v>
      </c>
      <c r="FG51" s="48">
        <f ca="1">-FF51+FE51</f>
        <v>0</v>
      </c>
      <c r="FH51" s="47">
        <f ca="1">IF(FE51=0,IF(OR(FG51&gt;0,FG51&lt;0),1,""),FG51/FE51)</f>
        <v>0</v>
      </c>
      <c r="FJ51" t="b">
        <f ca="1">FE51=Y51</f>
        <v>1</v>
      </c>
    </row>
    <row r="52" spans="1:166" ht="15.75" thickBot="1" x14ac:dyDescent="0.3">
      <c r="A52" s="14">
        <v>8500</v>
      </c>
      <c r="B52" s="15" t="s">
        <v>7</v>
      </c>
      <c r="C52" s="66"/>
      <c r="D52" s="65">
        <f>SUBTOTAL(9,D47:D51)</f>
        <v>11260</v>
      </c>
      <c r="E52" s="64"/>
      <c r="F52" s="64">
        <f>SUBTOTAL(9,F47:F51)</f>
        <v>0</v>
      </c>
      <c r="G52" s="64">
        <f>SUBTOTAL(9,G47:G51)</f>
        <v>11260</v>
      </c>
      <c r="H52" s="66"/>
      <c r="I52" s="63"/>
      <c r="J52" s="14">
        <v>8500</v>
      </c>
      <c r="K52" s="15" t="s">
        <v>7</v>
      </c>
      <c r="L52" s="40"/>
      <c r="M52" s="39">
        <f>SUBTOTAL(9,M47:M51)</f>
        <v>2910</v>
      </c>
      <c r="N52" s="8">
        <f>SUBTOTAL(9,N47:N51)</f>
        <v>0</v>
      </c>
      <c r="O52" s="8">
        <f>SUBTOTAL(9,O47:O51)</f>
        <v>4600</v>
      </c>
      <c r="P52" s="8">
        <f>SUBTOTAL(9,P47:P51)</f>
        <v>1250</v>
      </c>
      <c r="Q52" s="8">
        <f>SUBTOTAL(9,Q47:Q51)</f>
        <v>0</v>
      </c>
      <c r="R52" s="8">
        <f>SUBTOTAL(9,R47:R51)</f>
        <v>0</v>
      </c>
      <c r="S52" s="8">
        <f>SUBTOTAL(9,S47:S51)</f>
        <v>1250</v>
      </c>
      <c r="T52" s="8">
        <f>SUBTOTAL(9,T47:T51)</f>
        <v>0</v>
      </c>
      <c r="U52" s="8">
        <f>SUBTOTAL(9,U47:U51)</f>
        <v>0</v>
      </c>
      <c r="V52" s="8">
        <f>SUBTOTAL(9,V47:V51)</f>
        <v>1250</v>
      </c>
      <c r="W52" s="8">
        <f>SUBTOTAL(9,W47:W51)</f>
        <v>0</v>
      </c>
      <c r="X52" s="7">
        <f>SUBTOTAL(9,X47:X51)</f>
        <v>0</v>
      </c>
      <c r="Y52" s="39">
        <f>SUBTOTAL(9,Y47:Y51)</f>
        <v>11260</v>
      </c>
      <c r="Z52" s="6">
        <f>G52-Y52</f>
        <v>0</v>
      </c>
      <c r="AB52" s="14">
        <v>8500</v>
      </c>
      <c r="AC52" s="15" t="s">
        <v>7</v>
      </c>
      <c r="AD52" s="3">
        <f>SUBTOTAL(9,AD47:AD51)</f>
        <v>7510</v>
      </c>
      <c r="AE52" s="8">
        <f>SUBTOTAL(9,AE47:AE51)</f>
        <v>1250</v>
      </c>
      <c r="AF52" s="8">
        <f>SUBTOTAL(9,AF47:AF51)</f>
        <v>1250</v>
      </c>
      <c r="AG52" s="7">
        <f>SUBTOTAL(9,AG47:AG51)</f>
        <v>1250</v>
      </c>
      <c r="AH52" s="39">
        <f>SUBTOTAL(9,AH47:AH51)</f>
        <v>11260</v>
      </c>
      <c r="AI52" s="6">
        <f>G52-AH52</f>
        <v>0</v>
      </c>
      <c r="AK52">
        <v>52</v>
      </c>
      <c r="AL52" s="14">
        <v>8500</v>
      </c>
      <c r="AM52" s="15" t="s">
        <v>7</v>
      </c>
      <c r="AN52" s="38">
        <f ca="1">SUBTOTAL(9,AN47:AN51)</f>
        <v>2910</v>
      </c>
      <c r="AO52" s="37">
        <f>SUBTOTAL(9,AO47:AO51)</f>
        <v>2710</v>
      </c>
      <c r="AP52" s="36">
        <f ca="1">SUBTOTAL(9,AP47:AP51)</f>
        <v>200</v>
      </c>
      <c r="AQ52" s="2">
        <f ca="1">IF(AN52=0,IF(OR(AP52&gt;0,AP52&lt;0),1,""),AP52/AN52)</f>
        <v>6.8728522336769765E-2</v>
      </c>
      <c r="AS52" s="14">
        <v>8500</v>
      </c>
      <c r="AT52" s="15" t="s">
        <v>7</v>
      </c>
      <c r="AU52" s="37">
        <f ca="1">SUBTOTAL(9,AU47:AU51)</f>
        <v>0</v>
      </c>
      <c r="AV52" s="37"/>
      <c r="AW52" s="36">
        <f ca="1">SUBTOTAL(9,AW47:AW51)</f>
        <v>-200</v>
      </c>
      <c r="AX52" s="2">
        <f ca="1">IF(AU52=0,IF(OR(AW52&gt;0,AW52&lt;0),1,""),AW52/AU52)</f>
        <v>1</v>
      </c>
      <c r="AY52" s="37">
        <f ca="1">SUBTOTAL(9,AY47:AY51)</f>
        <v>2910</v>
      </c>
      <c r="AZ52" s="37">
        <f>SUBTOTAL(9,AZ47:AZ51)</f>
        <v>2910</v>
      </c>
      <c r="BA52" s="36">
        <f ca="1">SUBTOTAL(9,BA47:BA51)</f>
        <v>0</v>
      </c>
      <c r="BB52" s="2">
        <f ca="1">IF(AY52=0,IF(OR(BA52&gt;0,BA52&lt;0),1,""),BA52/AY52)</f>
        <v>0</v>
      </c>
      <c r="BD52" s="14">
        <v>8500</v>
      </c>
      <c r="BE52" s="15" t="s">
        <v>7</v>
      </c>
      <c r="BF52" s="38">
        <f ca="1">SUBTOTAL(9,BF47:BF51)</f>
        <v>4600</v>
      </c>
      <c r="BG52" s="37"/>
      <c r="BH52" s="36">
        <f ca="1">SUBTOTAL(9,BH47:BH51)</f>
        <v>1150</v>
      </c>
      <c r="BI52" s="2">
        <f ca="1">IF(BF52=0,IF(OR(BH52&gt;0,BH52&lt;0),1,""),BH52/BF52)</f>
        <v>0.25</v>
      </c>
      <c r="BJ52" s="37">
        <f ca="1">SUBTOTAL(9,BJ47:BJ51)</f>
        <v>7510</v>
      </c>
      <c r="BK52" s="37">
        <f ca="1">SUBTOTAL(9,BK47:BK51)</f>
        <v>6360</v>
      </c>
      <c r="BL52" s="36">
        <f ca="1">SUBTOTAL(9,BL47:BL51)</f>
        <v>1150</v>
      </c>
      <c r="BM52" s="2">
        <f ca="1">IF(BJ52=0,IF(OR(BL52&gt;0,BL52&lt;0),1,""),BL52/BJ52)</f>
        <v>0.15312916111850866</v>
      </c>
      <c r="BO52" s="14">
        <v>8500</v>
      </c>
      <c r="BP52" s="15" t="s">
        <v>7</v>
      </c>
      <c r="BQ52" s="38">
        <f ca="1">SUBTOTAL(9,BQ47:BQ51)</f>
        <v>1250</v>
      </c>
      <c r="BR52" s="37"/>
      <c r="BS52" s="36">
        <f ca="1">SUBTOTAL(9,BS47:BS51)</f>
        <v>1250</v>
      </c>
      <c r="BT52" s="2">
        <f ca="1">IF(BQ52=0,IF(OR(BS52&gt;0,BS52&lt;0),1,""),BS52/BQ52)</f>
        <v>1</v>
      </c>
      <c r="BU52" s="37">
        <f ca="1">SUBTOTAL(9,BU47:BU51)</f>
        <v>8760</v>
      </c>
      <c r="BV52" s="37">
        <f ca="1">SUBTOTAL(9,BV47:BV51)</f>
        <v>6360</v>
      </c>
      <c r="BW52" s="36">
        <f ca="1">SUBTOTAL(9,BW47:BW51)</f>
        <v>2400</v>
      </c>
      <c r="BX52" s="2">
        <f ca="1">IF(BU52=0,IF(OR(BW52&gt;0,BW52&lt;0),1,""),BW52/BU52)</f>
        <v>0.27397260273972601</v>
      </c>
      <c r="BZ52" s="14">
        <v>8500</v>
      </c>
      <c r="CA52" s="15" t="s">
        <v>7</v>
      </c>
      <c r="CB52" s="38">
        <f ca="1">SUBTOTAL(9,CB47:CB51)</f>
        <v>0</v>
      </c>
      <c r="CC52" s="37"/>
      <c r="CD52" s="36">
        <f ca="1">SUBTOTAL(9,CD47:CD51)</f>
        <v>0</v>
      </c>
      <c r="CE52" s="2" t="str">
        <f ca="1">IF(CB52=0,IF(OR(CD52&gt;0,CD52&lt;0),1,""),CD52/CB52)</f>
        <v/>
      </c>
      <c r="CF52" s="37">
        <f ca="1">SUBTOTAL(9,CF47:CF51)</f>
        <v>8760</v>
      </c>
      <c r="CG52" s="37">
        <f ca="1">SUBTOTAL(9,CG47:CG51)</f>
        <v>6360</v>
      </c>
      <c r="CH52" s="36">
        <f ca="1">SUBTOTAL(9,CH47:CH51)</f>
        <v>2400</v>
      </c>
      <c r="CI52" s="2">
        <f ca="1">IF(CF52=0,IF(OR(CH52&gt;0,CH52&lt;0),1,""),CH52/CF52)</f>
        <v>0.27397260273972601</v>
      </c>
      <c r="CK52" s="14">
        <v>8500</v>
      </c>
      <c r="CL52" s="15" t="s">
        <v>7</v>
      </c>
      <c r="CM52" s="38">
        <f ca="1">SUBTOTAL(9,CM47:CM51)</f>
        <v>0</v>
      </c>
      <c r="CN52" s="37"/>
      <c r="CO52" s="36">
        <f ca="1">SUBTOTAL(9,CO47:CO51)</f>
        <v>0</v>
      </c>
      <c r="CP52" s="2" t="str">
        <f ca="1">IF(CM52=0,IF(OR(CO52&gt;0,CO52&lt;0),1,""),CO52/CM52)</f>
        <v/>
      </c>
      <c r="CQ52" s="37">
        <f ca="1">SUBTOTAL(9,CQ47:CQ51)</f>
        <v>8760</v>
      </c>
      <c r="CR52" s="37">
        <f ca="1">SUBTOTAL(9,CR47:CR51)</f>
        <v>6360</v>
      </c>
      <c r="CS52" s="36">
        <f ca="1">SUBTOTAL(9,CS47:CS51)</f>
        <v>2400</v>
      </c>
      <c r="CT52" s="2">
        <f ca="1">IF(CQ52=0,IF(OR(CS52&gt;0,CS52&lt;0),1,""),CS52/CQ52)</f>
        <v>0.27397260273972601</v>
      </c>
      <c r="CV52" s="14">
        <v>8500</v>
      </c>
      <c r="CW52" s="15" t="s">
        <v>7</v>
      </c>
      <c r="CX52" s="38">
        <f ca="1">SUBTOTAL(9,CX47:CX51)</f>
        <v>1250</v>
      </c>
      <c r="CY52" s="37"/>
      <c r="CZ52" s="36">
        <f ca="1">SUBTOTAL(9,CZ47:CZ51)</f>
        <v>1250</v>
      </c>
      <c r="DA52" s="2">
        <f ca="1">IF(CX52=0,IF(OR(CZ52&gt;0,CZ52&lt;0),1,""),CZ52/CX52)</f>
        <v>1</v>
      </c>
      <c r="DB52" s="37">
        <f ca="1">SUBTOTAL(9,DB47:DB51)</f>
        <v>10010</v>
      </c>
      <c r="DC52" s="37">
        <f ca="1">SUBTOTAL(9,DC47:DC51)</f>
        <v>6360</v>
      </c>
      <c r="DD52" s="36">
        <f ca="1">SUBTOTAL(9,DD47:DD51)</f>
        <v>3650</v>
      </c>
      <c r="DE52" s="2">
        <f ca="1">IF(DB52=0,IF(OR(DD52&gt;0,DD52&lt;0),1,""),DD52/DB52)</f>
        <v>0.36463536463536461</v>
      </c>
      <c r="DG52" s="14">
        <v>8500</v>
      </c>
      <c r="DH52" s="15" t="s">
        <v>7</v>
      </c>
      <c r="DI52" s="38">
        <f ca="1">SUBTOTAL(9,DI47:DI51)</f>
        <v>0</v>
      </c>
      <c r="DJ52" s="37"/>
      <c r="DK52" s="36">
        <f ca="1">SUBTOTAL(9,DK47:DK51)</f>
        <v>0</v>
      </c>
      <c r="DL52" s="2" t="str">
        <f ca="1">IF(DI52=0,IF(OR(DK52&gt;0,DK52&lt;0),1,""),DK52/DI52)</f>
        <v/>
      </c>
      <c r="DM52" s="37">
        <f ca="1">SUBTOTAL(9,DM47:DM51)</f>
        <v>10010</v>
      </c>
      <c r="DN52" s="37">
        <f ca="1">SUBTOTAL(9,DN47:DN51)</f>
        <v>6360</v>
      </c>
      <c r="DO52" s="36">
        <f ca="1">SUBTOTAL(9,DO47:DO51)</f>
        <v>3650</v>
      </c>
      <c r="DP52" s="2">
        <f ca="1">IF(DM52=0,IF(OR(DO52&gt;0,DO52&lt;0),1,""),DO52/DM52)</f>
        <v>0.36463536463536461</v>
      </c>
      <c r="DR52" s="14">
        <v>8500</v>
      </c>
      <c r="DS52" s="15" t="s">
        <v>7</v>
      </c>
      <c r="DT52" s="38">
        <f ca="1">SUBTOTAL(9,DT47:DT51)</f>
        <v>0</v>
      </c>
      <c r="DU52" s="37"/>
      <c r="DV52" s="36">
        <f ca="1">SUBTOTAL(9,DV47:DV51)</f>
        <v>0</v>
      </c>
      <c r="DW52" s="2" t="str">
        <f ca="1">IF(DT52=0,IF(OR(DV52&gt;0,DV52&lt;0),1,""),DV52/DT52)</f>
        <v/>
      </c>
      <c r="DX52" s="37">
        <f ca="1">SUBTOTAL(9,DX47:DX51)</f>
        <v>10010</v>
      </c>
      <c r="DY52" s="37">
        <f ca="1">SUBTOTAL(9,DY47:DY51)</f>
        <v>6360</v>
      </c>
      <c r="DZ52" s="36">
        <f ca="1">SUBTOTAL(9,DZ47:DZ51)</f>
        <v>3650</v>
      </c>
      <c r="EA52" s="2">
        <f ca="1">IF(DX52=0,IF(OR(DZ52&gt;0,DZ52&lt;0),1,""),DZ52/DX52)</f>
        <v>0.36463536463536461</v>
      </c>
      <c r="EC52" s="14">
        <v>8500</v>
      </c>
      <c r="ED52" s="15" t="s">
        <v>7</v>
      </c>
      <c r="EE52" s="38">
        <f ca="1">SUBTOTAL(9,EE47:EE51)</f>
        <v>1250</v>
      </c>
      <c r="EF52" s="37"/>
      <c r="EG52" s="36">
        <f ca="1">SUBTOTAL(9,EG47:EG51)</f>
        <v>1250</v>
      </c>
      <c r="EH52" s="2">
        <f ca="1">IF(EE52=0,IF(OR(EG52&gt;0,EG52&lt;0),1,""),EG52/EE52)</f>
        <v>1</v>
      </c>
      <c r="EI52" s="37">
        <f ca="1">SUBTOTAL(9,EI47:EI51)</f>
        <v>11260</v>
      </c>
      <c r="EJ52" s="37">
        <f ca="1">SUBTOTAL(9,EJ47:EJ51)</f>
        <v>6360</v>
      </c>
      <c r="EK52" s="36">
        <f ca="1">SUBTOTAL(9,EK47:EK51)</f>
        <v>4900</v>
      </c>
      <c r="EL52" s="2">
        <f ca="1">IF(EI52=0,IF(OR(EK52&gt;0,EK52&lt;0),1,""),EK52/EI52)</f>
        <v>0.43516873889875668</v>
      </c>
      <c r="EN52" s="14">
        <v>8500</v>
      </c>
      <c r="EO52" s="15" t="s">
        <v>7</v>
      </c>
      <c r="EP52" s="38">
        <f ca="1">SUBTOTAL(9,EP47:EP51)</f>
        <v>0</v>
      </c>
      <c r="EQ52" s="37"/>
      <c r="ER52" s="36">
        <f ca="1">SUBTOTAL(9,ER47:ER51)</f>
        <v>0</v>
      </c>
      <c r="ES52" s="2" t="str">
        <f ca="1">IF(EP52=0,IF(OR(ER52&gt;0,ER52&lt;0),1,""),ER52/EP52)</f>
        <v/>
      </c>
      <c r="ET52" s="37">
        <f ca="1">SUBTOTAL(9,ET47:ET51)</f>
        <v>11260</v>
      </c>
      <c r="EU52" s="37">
        <f ca="1">SUBTOTAL(9,EU47:EU51)</f>
        <v>6360</v>
      </c>
      <c r="EV52" s="36">
        <f ca="1">SUBTOTAL(9,EV47:EV51)</f>
        <v>4900</v>
      </c>
      <c r="EW52" s="2">
        <f ca="1">IF(ET52=0,IF(OR(EV52&gt;0,EV52&lt;0),1,""),EV52/ET52)</f>
        <v>0.43516873889875668</v>
      </c>
      <c r="EY52" s="14">
        <v>8500</v>
      </c>
      <c r="EZ52" s="15" t="s">
        <v>7</v>
      </c>
      <c r="FA52" s="38">
        <f ca="1">SUBTOTAL(9,FA47:FA51)</f>
        <v>0</v>
      </c>
      <c r="FB52" s="37"/>
      <c r="FC52" s="36">
        <f ca="1">SUBTOTAL(9,FC47:FC51)</f>
        <v>0</v>
      </c>
      <c r="FD52" s="2" t="str">
        <f ca="1">IF(FA52=0,IF(OR(FC52&gt;0,FC52&lt;0),1,""),FC52/FA52)</f>
        <v/>
      </c>
      <c r="FE52" s="37">
        <f ca="1">SUBTOTAL(9,FE47:FE51)</f>
        <v>11260</v>
      </c>
      <c r="FF52" s="37">
        <f ca="1">SUBTOTAL(9,FF47:FF51)</f>
        <v>6360</v>
      </c>
      <c r="FG52" s="36">
        <f ca="1">SUBTOTAL(9,FG47:FG51)</f>
        <v>4900</v>
      </c>
      <c r="FH52" s="2">
        <f ca="1">IF(FE52=0,IF(OR(FG52&gt;0,FG52&lt;0),1,""),FG52/FE52)</f>
        <v>0.43516873889875668</v>
      </c>
      <c r="FJ52" t="b">
        <f ca="1">FE52=Y52</f>
        <v>1</v>
      </c>
    </row>
    <row r="53" spans="1:166" ht="15.75" thickBot="1" x14ac:dyDescent="0.3">
      <c r="A53" s="14"/>
      <c r="B53" s="4" t="s">
        <v>2</v>
      </c>
      <c r="C53" s="42"/>
      <c r="D53" s="65">
        <f>SUBTOTAL(9,D5:D52)</f>
        <v>857060.6</v>
      </c>
      <c r="E53" s="64"/>
      <c r="F53" s="64">
        <f>SUBTOTAL(9,F5:F52)</f>
        <v>-89560.6</v>
      </c>
      <c r="G53" s="64">
        <f>SUBTOTAL(9,G5:G52)</f>
        <v>767500.00000000012</v>
      </c>
      <c r="H53" s="42"/>
      <c r="I53" s="63"/>
      <c r="J53" s="14"/>
      <c r="K53" s="4" t="s">
        <v>2</v>
      </c>
      <c r="L53" s="40"/>
      <c r="M53" s="39">
        <f>SUBTOTAL(9,M5:M52)</f>
        <v>22078.21</v>
      </c>
      <c r="N53" s="8">
        <f>SUBTOTAL(9,N5:N52)</f>
        <v>51898.21</v>
      </c>
      <c r="O53" s="8">
        <f>SUBTOTAL(9,O5:O52)</f>
        <v>44451.979999999996</v>
      </c>
      <c r="P53" s="8">
        <f>SUBTOTAL(9,P5:P52)</f>
        <v>72256.61</v>
      </c>
      <c r="Q53" s="8">
        <f>SUBTOTAL(9,Q5:Q52)</f>
        <v>70956.61</v>
      </c>
      <c r="R53" s="8">
        <f>SUBTOTAL(9,R5:R52)</f>
        <v>72206.61</v>
      </c>
      <c r="S53" s="8">
        <f>SUBTOTAL(9,S5:S52)</f>
        <v>72256.61</v>
      </c>
      <c r="T53" s="8">
        <f>SUBTOTAL(9,T5:T52)</f>
        <v>70956.61</v>
      </c>
      <c r="U53" s="8">
        <f>SUBTOTAL(9,U5:U52)</f>
        <v>72206.61</v>
      </c>
      <c r="V53" s="8">
        <f>SUBTOTAL(9,V5:V52)</f>
        <v>72256.61</v>
      </c>
      <c r="W53" s="8">
        <f>SUBTOTAL(9,W5:W52)</f>
        <v>70956.61</v>
      </c>
      <c r="X53" s="7">
        <f>SUBTOTAL(9,X5:X52)</f>
        <v>75018.720000000016</v>
      </c>
      <c r="Y53" s="39">
        <f>SUBTOTAL(9,Y5:Y52)</f>
        <v>767500.00000000012</v>
      </c>
      <c r="Z53" s="6">
        <f>G53-Y53</f>
        <v>0</v>
      </c>
      <c r="AB53" s="14"/>
      <c r="AC53" s="4" t="s">
        <v>2</v>
      </c>
      <c r="AD53" s="3">
        <f>SUBTOTAL(9,AD6:AD52)</f>
        <v>108428.40999999999</v>
      </c>
      <c r="AE53" s="8">
        <f>SUBTOTAL(9,AE6:AE52)</f>
        <v>205419.84</v>
      </c>
      <c r="AF53" s="8">
        <f>SUBTOTAL(9,AF6:AF52)</f>
        <v>205419.84</v>
      </c>
      <c r="AG53" s="7">
        <f>SUBTOTAL(9,AG6:AG52)</f>
        <v>208231.91</v>
      </c>
      <c r="AH53" s="39">
        <f>SUBTOTAL(9,AH5:AH52)</f>
        <v>767500.00000000012</v>
      </c>
      <c r="AI53" s="6">
        <f>G53-AH53</f>
        <v>0</v>
      </c>
      <c r="AK53">
        <v>53</v>
      </c>
      <c r="AL53" s="14"/>
      <c r="AM53" s="4" t="s">
        <v>2</v>
      </c>
      <c r="AN53" s="38">
        <f ca="1">SUBTOTAL(9,AN5:AN52)</f>
        <v>22078.21</v>
      </c>
      <c r="AO53" s="37">
        <f ca="1">SUBTOTAL(9,AO5:AO52)</f>
        <v>34949.81</v>
      </c>
      <c r="AP53" s="36">
        <f ca="1">SUBTOTAL(9,AP5:AP52)</f>
        <v>-12871.6</v>
      </c>
      <c r="AQ53" s="2">
        <f ca="1">IF(AN53=0,IF(OR(AP53&gt;0,AP53&lt;0),1,""),AP53/AN53)</f>
        <v>-0.58300016169789126</v>
      </c>
      <c r="AS53" s="14"/>
      <c r="AT53" s="4" t="s">
        <v>2</v>
      </c>
      <c r="AU53" s="37">
        <f ca="1">SUBTOTAL(9,AU5:AU52)</f>
        <v>51898.21</v>
      </c>
      <c r="AV53" s="37">
        <f ca="1">SUBTOTAL(9,AV5:AV52)</f>
        <v>34731.54</v>
      </c>
      <c r="AW53" s="36">
        <f ca="1">SUBTOTAL(9,AW5:AW52)</f>
        <v>17166.669999999998</v>
      </c>
      <c r="AX53" s="2">
        <f ca="1">IF(AU53=0,IF(OR(AW53&gt;0,AW53&lt;0),1,""),AW53/AU53)</f>
        <v>0.33077576278642362</v>
      </c>
      <c r="AY53" s="37">
        <f ca="1">SUBTOTAL(9,AY5:AY52)</f>
        <v>73976.42</v>
      </c>
      <c r="AZ53" s="37">
        <f ca="1">SUBTOTAL(9,AZ5:AZ52)</f>
        <v>69681.350000000006</v>
      </c>
      <c r="BA53" s="36">
        <f ca="1">SUBTOTAL(9,BA5:BA52)</f>
        <v>4295.07</v>
      </c>
      <c r="BB53" s="2">
        <f ca="1">IF(AY53=0,IF(OR(BA53&gt;0,BA53&lt;0),1,""),BA53/AY53)</f>
        <v>5.8059987222955634E-2</v>
      </c>
      <c r="BD53" s="14"/>
      <c r="BE53" s="4" t="s">
        <v>2</v>
      </c>
      <c r="BF53" s="38">
        <f ca="1">SUBTOTAL(9,BF5:BF52)</f>
        <v>44451.979999999996</v>
      </c>
      <c r="BG53" s="37">
        <f ca="1">SUBTOTAL(9,BG5:BG52)</f>
        <v>45255.962499999994</v>
      </c>
      <c r="BH53" s="36">
        <f ca="1">SUBTOTAL(9,BH5:BH52)</f>
        <v>-803.98250000000053</v>
      </c>
      <c r="BI53" s="2">
        <f ca="1">IF(BF53=0,IF(OR(BH53&gt;0,BH53&lt;0),1,""),BH53/BF53)</f>
        <v>-1.8086539677197744E-2</v>
      </c>
      <c r="BJ53" s="37">
        <f ca="1">SUBTOTAL(9,BJ5:BJ52)</f>
        <v>118428.40000000001</v>
      </c>
      <c r="BK53" s="37">
        <f ca="1">SUBTOTAL(9,BK5:BK52)</f>
        <v>114937.3125</v>
      </c>
      <c r="BL53" s="36">
        <f ca="1">SUBTOTAL(9,BL5:BL52)</f>
        <v>3491.0874999999996</v>
      </c>
      <c r="BM53" s="2">
        <f ca="1">IF(BJ53=0,IF(OR(BL53&gt;0,BL53&lt;0),1,""),BL53/BJ53)</f>
        <v>2.9478465469431312E-2</v>
      </c>
      <c r="BO53" s="14"/>
      <c r="BP53" s="4" t="s">
        <v>2</v>
      </c>
      <c r="BQ53" s="38">
        <f ca="1">SUBTOTAL(9,BQ5:BQ52)</f>
        <v>72256.61</v>
      </c>
      <c r="BR53" s="37">
        <f>SUBTOTAL(9,BR5:BR52)</f>
        <v>0</v>
      </c>
      <c r="BS53" s="36">
        <f ca="1">SUBTOTAL(9,BS5:BS52)</f>
        <v>72256.61</v>
      </c>
      <c r="BT53" s="2">
        <f ca="1">IF(BQ53=0,IF(OR(BS53&gt;0,BS53&lt;0),1,""),BS53/BQ53)</f>
        <v>1</v>
      </c>
      <c r="BU53" s="37">
        <f ca="1">SUBTOTAL(9,BU5:BU52)</f>
        <v>190685.01</v>
      </c>
      <c r="BV53" s="37">
        <f ca="1">SUBTOTAL(9,BV5:BV52)</f>
        <v>114937.3125</v>
      </c>
      <c r="BW53" s="36">
        <f ca="1">SUBTOTAL(9,BW5:BW52)</f>
        <v>75747.697499999995</v>
      </c>
      <c r="BX53" s="2">
        <f ca="1">IF(BU53=0,IF(OR(BW53&gt;0,BW53&lt;0),1,""),BW53/BU53)</f>
        <v>0.39723991676115489</v>
      </c>
      <c r="BZ53" s="14"/>
      <c r="CA53" s="4" t="s">
        <v>2</v>
      </c>
      <c r="CB53" s="38">
        <f ca="1">SUBTOTAL(9,CB5:CB52)</f>
        <v>70956.61</v>
      </c>
      <c r="CC53" s="37">
        <f>SUBTOTAL(9,CC5:CC52)</f>
        <v>0</v>
      </c>
      <c r="CD53" s="36">
        <f ca="1">SUBTOTAL(9,CD5:CD52)</f>
        <v>70956.61</v>
      </c>
      <c r="CE53" s="2">
        <f ca="1">IF(CB53=0,IF(OR(CD53&gt;0,CD53&lt;0),1,""),CD53/CB53)</f>
        <v>1</v>
      </c>
      <c r="CF53" s="37">
        <f ca="1">SUBTOTAL(9,CF5:CF52)</f>
        <v>261641.62000000002</v>
      </c>
      <c r="CG53" s="37">
        <f ca="1">SUBTOTAL(9,CG5:CG52)</f>
        <v>114937.3125</v>
      </c>
      <c r="CH53" s="36">
        <f ca="1">SUBTOTAL(9,CH5:CH52)</f>
        <v>146704.3075</v>
      </c>
      <c r="CI53" s="2">
        <f ca="1">IF(CF53=0,IF(OR(CH53&gt;0,CH53&lt;0),1,""),CH53/CF53)</f>
        <v>0.56070707519698115</v>
      </c>
      <c r="CK53" s="14"/>
      <c r="CL53" s="4" t="s">
        <v>2</v>
      </c>
      <c r="CM53" s="38">
        <f ca="1">SUBTOTAL(9,CM5:CM52)</f>
        <v>72206.61</v>
      </c>
      <c r="CN53" s="37">
        <f>SUBTOTAL(9,CN5:CN52)</f>
        <v>0</v>
      </c>
      <c r="CO53" s="36">
        <f ca="1">SUBTOTAL(9,CO5:CO52)</f>
        <v>72206.61</v>
      </c>
      <c r="CP53" s="2">
        <f ca="1">IF(CM53=0,IF(OR(CO53&gt;0,CO53&lt;0),1,""),CO53/CM53)</f>
        <v>1</v>
      </c>
      <c r="CQ53" s="37">
        <f ca="1">SUBTOTAL(9,CQ5:CQ52)</f>
        <v>333848.23000000004</v>
      </c>
      <c r="CR53" s="37">
        <f ca="1">SUBTOTAL(9,CR5:CR52)</f>
        <v>114937.3125</v>
      </c>
      <c r="CS53" s="36">
        <f ca="1">SUBTOTAL(9,CS5:CS52)</f>
        <v>218910.91749999998</v>
      </c>
      <c r="CT53" s="2">
        <f ca="1">IF(CQ53=0,IF(OR(CS53&gt;0,CS53&lt;0),1,""),CS53/CQ53)</f>
        <v>0.6557198685762089</v>
      </c>
      <c r="CV53" s="14"/>
      <c r="CW53" s="4" t="s">
        <v>2</v>
      </c>
      <c r="CX53" s="38">
        <f ca="1">SUBTOTAL(9,CX5:CX52)</f>
        <v>72256.61</v>
      </c>
      <c r="CY53" s="37">
        <f>SUBTOTAL(9,CY5:CY52)</f>
        <v>0</v>
      </c>
      <c r="CZ53" s="36">
        <f ca="1">SUBTOTAL(9,CZ5:CZ52)</f>
        <v>72256.61</v>
      </c>
      <c r="DA53" s="2">
        <f ca="1">IF(CX53=0,IF(OR(CZ53&gt;0,CZ53&lt;0),1,""),CZ53/CX53)</f>
        <v>1</v>
      </c>
      <c r="DB53" s="37">
        <f ca="1">SUBTOTAL(9,DB5:DB52)</f>
        <v>406104.84</v>
      </c>
      <c r="DC53" s="37">
        <f ca="1">SUBTOTAL(9,DC5:DC52)</f>
        <v>114937.3125</v>
      </c>
      <c r="DD53" s="36">
        <f ca="1">SUBTOTAL(9,DD5:DD52)</f>
        <v>291167.52750000003</v>
      </c>
      <c r="DE53" s="2">
        <f ca="1">IF(DB53=0,IF(OR(DD53&gt;0,DD53&lt;0),1,""),DD53/DB53)</f>
        <v>0.71697625544182142</v>
      </c>
      <c r="DG53" s="14"/>
      <c r="DH53" s="4" t="s">
        <v>2</v>
      </c>
      <c r="DI53" s="38">
        <f ca="1">SUBTOTAL(9,DI5:DI52)</f>
        <v>70956.61</v>
      </c>
      <c r="DJ53" s="37">
        <f>SUBTOTAL(9,DJ5:DJ52)</f>
        <v>0</v>
      </c>
      <c r="DK53" s="36">
        <f ca="1">SUBTOTAL(9,DK5:DK52)</f>
        <v>70956.61</v>
      </c>
      <c r="DL53" s="2">
        <f ca="1">IF(DI53=0,IF(OR(DK53&gt;0,DK53&lt;0),1,""),DK53/DI53)</f>
        <v>1</v>
      </c>
      <c r="DM53" s="37">
        <f ca="1">SUBTOTAL(9,DM5:DM52)</f>
        <v>477061.44999999995</v>
      </c>
      <c r="DN53" s="37">
        <f ca="1">SUBTOTAL(9,DN5:DN52)</f>
        <v>114937.3125</v>
      </c>
      <c r="DO53" s="36">
        <f ca="1">SUBTOTAL(9,DO5:DO52)</f>
        <v>362124.13749999995</v>
      </c>
      <c r="DP53" s="2">
        <f ca="1">IF(DM53=0,IF(OR(DO53&gt;0,DO53&lt;0),1,""),DO53/DM53)</f>
        <v>0.75907231133431552</v>
      </c>
      <c r="DR53" s="14"/>
      <c r="DS53" s="4" t="s">
        <v>2</v>
      </c>
      <c r="DT53" s="38">
        <f ca="1">SUBTOTAL(9,DT5:DT52)</f>
        <v>72206.61</v>
      </c>
      <c r="DU53" s="37">
        <f>SUBTOTAL(9,DU5:DU52)</f>
        <v>0</v>
      </c>
      <c r="DV53" s="36">
        <f ca="1">SUBTOTAL(9,DV5:DV52)</f>
        <v>72206.61</v>
      </c>
      <c r="DW53" s="2">
        <f ca="1">IF(DT53=0,IF(OR(DV53&gt;0,DV53&lt;0),1,""),DV53/DT53)</f>
        <v>1</v>
      </c>
      <c r="DX53" s="37">
        <f ca="1">SUBTOTAL(9,DX5:DX52)</f>
        <v>549268.06000000006</v>
      </c>
      <c r="DY53" s="37">
        <f ca="1">SUBTOTAL(9,DY5:DY52)</f>
        <v>114937.3125</v>
      </c>
      <c r="DZ53" s="36">
        <f ca="1">SUBTOTAL(9,DZ5:DZ52)</f>
        <v>434330.7475</v>
      </c>
      <c r="EA53" s="2">
        <f ca="1">IF(DX53=0,IF(OR(DZ53&gt;0,DZ53&lt;0),1,""),DZ53/DX53)</f>
        <v>0.79074459108363215</v>
      </c>
      <c r="EC53" s="14"/>
      <c r="ED53" s="4" t="s">
        <v>2</v>
      </c>
      <c r="EE53" s="38">
        <f ca="1">SUBTOTAL(9,EE5:EE52)</f>
        <v>72256.61</v>
      </c>
      <c r="EF53" s="37">
        <f>SUBTOTAL(9,EF5:EF52)</f>
        <v>0</v>
      </c>
      <c r="EG53" s="36">
        <f ca="1">SUBTOTAL(9,EG5:EG52)</f>
        <v>72256.61</v>
      </c>
      <c r="EH53" s="2">
        <f ca="1">IF(EE53=0,IF(OR(EG53&gt;0,EG53&lt;0),1,""),EG53/EE53)</f>
        <v>1</v>
      </c>
      <c r="EI53" s="37">
        <f ca="1">SUBTOTAL(9,EI5:EI52)</f>
        <v>621524.66999999993</v>
      </c>
      <c r="EJ53" s="37">
        <f ca="1">SUBTOTAL(9,EJ5:EJ52)</f>
        <v>114937.3125</v>
      </c>
      <c r="EK53" s="36">
        <f ca="1">SUBTOTAL(9,EK5:EK52)</f>
        <v>506587.35750000004</v>
      </c>
      <c r="EL53" s="2">
        <f ca="1">IF(EI53=0,IF(OR(EK53&gt;0,EK53&lt;0),1,""),EK53/EI53)</f>
        <v>0.81507200269299063</v>
      </c>
      <c r="EN53" s="14"/>
      <c r="EO53" s="4" t="s">
        <v>2</v>
      </c>
      <c r="EP53" s="38">
        <f ca="1">SUBTOTAL(9,EP5:EP52)</f>
        <v>70956.61</v>
      </c>
      <c r="EQ53" s="37">
        <f>SUBTOTAL(9,EQ5:EQ52)</f>
        <v>0</v>
      </c>
      <c r="ER53" s="36">
        <f ca="1">SUBTOTAL(9,ER5:ER52)</f>
        <v>70956.61</v>
      </c>
      <c r="ES53" s="2">
        <f ca="1">IF(EP53=0,IF(OR(ER53&gt;0,ER53&lt;0),1,""),ER53/EP53)</f>
        <v>1</v>
      </c>
      <c r="ET53" s="37">
        <f ca="1">SUBTOTAL(9,ET5:ET52)</f>
        <v>692481.28</v>
      </c>
      <c r="EU53" s="37">
        <f ca="1">SUBTOTAL(9,EU5:EU52)</f>
        <v>114937.3125</v>
      </c>
      <c r="EV53" s="36">
        <f ca="1">SUBTOTAL(9,EV5:EV52)</f>
        <v>577543.96749999991</v>
      </c>
      <c r="EW53" s="2">
        <f ca="1">IF(ET53=0,IF(OR(EV53&gt;0,EV53&lt;0),1,""),EV53/ET53)</f>
        <v>0.83402105469190424</v>
      </c>
      <c r="EY53" s="14"/>
      <c r="EZ53" s="4" t="s">
        <v>2</v>
      </c>
      <c r="FA53" s="38">
        <f ca="1">SUBTOTAL(9,FA5:FA52)</f>
        <v>75018.720000000016</v>
      </c>
      <c r="FB53" s="37">
        <f>SUBTOTAL(9,FB5:FB52)</f>
        <v>0</v>
      </c>
      <c r="FC53" s="36">
        <f ca="1">SUBTOTAL(9,FC5:FC52)</f>
        <v>75018.720000000016</v>
      </c>
      <c r="FD53" s="2">
        <f ca="1">IF(FA53=0,IF(OR(FC53&gt;0,FC53&lt;0),1,""),FC53/FA53)</f>
        <v>1</v>
      </c>
      <c r="FE53" s="37">
        <f ca="1">SUBTOTAL(9,FE5:FE52)</f>
        <v>767500.00000000012</v>
      </c>
      <c r="FF53" s="37">
        <f ca="1">SUBTOTAL(9,FF5:FF52)</f>
        <v>114937.3125</v>
      </c>
      <c r="FG53" s="36">
        <f ca="1">SUBTOTAL(9,FG5:FG52)</f>
        <v>652562.6875</v>
      </c>
      <c r="FH53" s="2">
        <f ca="1">IF(FE53=0,IF(OR(FG53&gt;0,FG53&lt;0),1,""),FG53/FE53)</f>
        <v>0.85024454397394122</v>
      </c>
      <c r="FJ53" t="b">
        <f ca="1">FE53=Y53</f>
        <v>1</v>
      </c>
    </row>
    <row r="54" spans="1:166" ht="15.75" thickBot="1" x14ac:dyDescent="0.3">
      <c r="A54" s="58">
        <v>5100</v>
      </c>
      <c r="B54" s="4" t="s">
        <v>6</v>
      </c>
      <c r="C54" s="62"/>
      <c r="D54" s="61"/>
      <c r="E54" s="60"/>
      <c r="F54" s="60"/>
      <c r="G54" s="60"/>
      <c r="H54" s="42"/>
      <c r="I54" s="59"/>
      <c r="J54" s="58">
        <v>5100</v>
      </c>
      <c r="K54" s="4" t="s">
        <v>6</v>
      </c>
      <c r="L54" s="40"/>
      <c r="M54" s="39"/>
      <c r="N54" s="8"/>
      <c r="O54" s="8"/>
      <c r="P54" s="8"/>
      <c r="Q54" s="8"/>
      <c r="R54" s="8"/>
      <c r="S54" s="8"/>
      <c r="T54" s="8"/>
      <c r="U54" s="8"/>
      <c r="V54" s="8"/>
      <c r="W54" s="8"/>
      <c r="X54" s="7"/>
      <c r="Y54" s="28"/>
      <c r="Z54" s="35"/>
      <c r="AB54" s="58">
        <v>5100</v>
      </c>
      <c r="AC54" s="4" t="s">
        <v>6</v>
      </c>
      <c r="AD54" s="3"/>
      <c r="AE54" s="8"/>
      <c r="AF54" s="8"/>
      <c r="AG54" s="7"/>
      <c r="AH54" s="28"/>
      <c r="AI54" s="35"/>
      <c r="AK54">
        <v>54</v>
      </c>
      <c r="AL54" s="58">
        <v>5100</v>
      </c>
      <c r="AM54" s="4" t="s">
        <v>6</v>
      </c>
      <c r="AN54" s="38"/>
      <c r="AO54" s="37"/>
      <c r="AP54" s="36"/>
      <c r="AQ54" s="2"/>
      <c r="AS54" s="58">
        <v>5100</v>
      </c>
      <c r="AT54" s="4" t="s">
        <v>6</v>
      </c>
      <c r="AU54" s="37"/>
      <c r="AV54" s="37"/>
      <c r="AW54" s="36"/>
      <c r="AX54" s="2"/>
      <c r="AY54" s="37"/>
      <c r="AZ54" s="37"/>
      <c r="BA54" s="36"/>
      <c r="BB54" s="2"/>
      <c r="BD54" s="58">
        <v>5100</v>
      </c>
      <c r="BE54" s="4" t="s">
        <v>6</v>
      </c>
      <c r="BF54" s="38"/>
      <c r="BG54" s="37"/>
      <c r="BH54" s="36"/>
      <c r="BI54" s="2"/>
      <c r="BJ54" s="37"/>
      <c r="BK54" s="37"/>
      <c r="BL54" s="36"/>
      <c r="BM54" s="2"/>
      <c r="BO54" s="58">
        <v>5100</v>
      </c>
      <c r="BP54" s="4" t="s">
        <v>6</v>
      </c>
      <c r="BQ54" s="38"/>
      <c r="BR54" s="37"/>
      <c r="BS54" s="36"/>
      <c r="BT54" s="2"/>
      <c r="BU54" s="37"/>
      <c r="BV54" s="37"/>
      <c r="BW54" s="36"/>
      <c r="BX54" s="2"/>
      <c r="BZ54" s="58">
        <v>5100</v>
      </c>
      <c r="CA54" s="4" t="s">
        <v>6</v>
      </c>
      <c r="CB54" s="38"/>
      <c r="CC54" s="37"/>
      <c r="CD54" s="36"/>
      <c r="CE54" s="2"/>
      <c r="CF54" s="37"/>
      <c r="CG54" s="37"/>
      <c r="CH54" s="36"/>
      <c r="CI54" s="2"/>
      <c r="CK54" s="58">
        <v>5100</v>
      </c>
      <c r="CL54" s="4" t="s">
        <v>6</v>
      </c>
      <c r="CM54" s="38"/>
      <c r="CN54" s="37"/>
      <c r="CO54" s="36"/>
      <c r="CP54" s="2"/>
      <c r="CQ54" s="37"/>
      <c r="CR54" s="37"/>
      <c r="CS54" s="36"/>
      <c r="CT54" s="2"/>
      <c r="CV54" s="58">
        <v>5100</v>
      </c>
      <c r="CW54" s="4" t="s">
        <v>6</v>
      </c>
      <c r="CX54" s="38"/>
      <c r="CY54" s="37"/>
      <c r="CZ54" s="36"/>
      <c r="DA54" s="2"/>
      <c r="DB54" s="37"/>
      <c r="DC54" s="37"/>
      <c r="DD54" s="36"/>
      <c r="DE54" s="2"/>
      <c r="DG54" s="58">
        <v>5100</v>
      </c>
      <c r="DH54" s="4" t="s">
        <v>6</v>
      </c>
      <c r="DI54" s="38"/>
      <c r="DJ54" s="37"/>
      <c r="DK54" s="36"/>
      <c r="DL54" s="2"/>
      <c r="DM54" s="37"/>
      <c r="DN54" s="37"/>
      <c r="DO54" s="36"/>
      <c r="DP54" s="2"/>
      <c r="DR54" s="58">
        <v>5100</v>
      </c>
      <c r="DS54" s="4" t="s">
        <v>6</v>
      </c>
      <c r="DT54" s="38"/>
      <c r="DU54" s="37"/>
      <c r="DV54" s="36"/>
      <c r="DW54" s="2"/>
      <c r="DX54" s="37"/>
      <c r="DY54" s="37"/>
      <c r="DZ54" s="36"/>
      <c r="EA54" s="2"/>
      <c r="EC54" s="58">
        <v>5100</v>
      </c>
      <c r="ED54" s="4" t="s">
        <v>6</v>
      </c>
      <c r="EE54" s="38"/>
      <c r="EF54" s="37"/>
      <c r="EG54" s="36"/>
      <c r="EH54" s="2"/>
      <c r="EI54" s="37"/>
      <c r="EJ54" s="37"/>
      <c r="EK54" s="36"/>
      <c r="EL54" s="2"/>
      <c r="EN54" s="58">
        <v>5100</v>
      </c>
      <c r="EO54" s="4" t="s">
        <v>6</v>
      </c>
      <c r="EP54" s="38"/>
      <c r="EQ54" s="37"/>
      <c r="ER54" s="36"/>
      <c r="ES54" s="2"/>
      <c r="ET54" s="37"/>
      <c r="EU54" s="37"/>
      <c r="EV54" s="36"/>
      <c r="EW54" s="2"/>
      <c r="EY54" s="58">
        <v>5100</v>
      </c>
      <c r="EZ54" s="4" t="s">
        <v>6</v>
      </c>
      <c r="FA54" s="38"/>
      <c r="FB54" s="37"/>
      <c r="FC54" s="36"/>
      <c r="FD54" s="2"/>
      <c r="FE54" s="37"/>
      <c r="FF54" s="37"/>
      <c r="FG54" s="36"/>
      <c r="FH54" s="2"/>
      <c r="FJ54" t="b">
        <f>FE54=Y54</f>
        <v>1</v>
      </c>
    </row>
    <row r="55" spans="1:166" ht="15.75" thickBot="1" x14ac:dyDescent="0.3">
      <c r="A55" s="11">
        <v>5180</v>
      </c>
      <c r="B55" s="4" t="s">
        <v>5</v>
      </c>
      <c r="C55" s="42"/>
      <c r="D55" s="57">
        <v>90000</v>
      </c>
      <c r="E55" s="44"/>
      <c r="F55" s="44">
        <f>-'[1]Cost (cutback)'!N93</f>
        <v>-22500</v>
      </c>
      <c r="G55" s="44">
        <f>D55+F55</f>
        <v>67500</v>
      </c>
      <c r="H55" s="56" t="s">
        <v>4</v>
      </c>
      <c r="I55" s="55"/>
      <c r="J55" s="11">
        <v>5180</v>
      </c>
      <c r="K55" s="4" t="s">
        <v>1</v>
      </c>
      <c r="L55" s="40">
        <v>9</v>
      </c>
      <c r="M55" s="54">
        <v>0</v>
      </c>
      <c r="N55" s="53">
        <v>0</v>
      </c>
      <c r="O55" s="53">
        <v>0</v>
      </c>
      <c r="P55" s="13">
        <f>ROUND(G55/L55,2)</f>
        <v>7500</v>
      </c>
      <c r="Q55" s="13">
        <f>P55</f>
        <v>7500</v>
      </c>
      <c r="R55" s="13">
        <f>Q55</f>
        <v>7500</v>
      </c>
      <c r="S55" s="13">
        <f>R55</f>
        <v>7500</v>
      </c>
      <c r="T55" s="13">
        <f>S55</f>
        <v>7500</v>
      </c>
      <c r="U55" s="13">
        <f>T55</f>
        <v>7500</v>
      </c>
      <c r="V55" s="13">
        <f>U55</f>
        <v>7500</v>
      </c>
      <c r="W55" s="13">
        <f>V55</f>
        <v>7500</v>
      </c>
      <c r="X55" s="52">
        <f>G55-SUM(M55:W55)</f>
        <v>7500</v>
      </c>
      <c r="Y55" s="51">
        <f>SUM(M55:X55)</f>
        <v>67500</v>
      </c>
      <c r="Z55" s="12">
        <f>G55-Y55</f>
        <v>0</v>
      </c>
      <c r="AB55" s="11">
        <v>5180</v>
      </c>
      <c r="AC55" s="4" t="s">
        <v>1</v>
      </c>
      <c r="AD55" s="10">
        <f>SUM(M55:O55)</f>
        <v>0</v>
      </c>
      <c r="AE55" s="13">
        <f>SUM(P55:R55)</f>
        <v>22500</v>
      </c>
      <c r="AF55" s="13">
        <f>SUM(S55:U55)</f>
        <v>22500</v>
      </c>
      <c r="AG55" s="52">
        <f>SUM(V55:X55)</f>
        <v>22500</v>
      </c>
      <c r="AH55" s="51">
        <f>SUM(AD55:AG55)</f>
        <v>67500</v>
      </c>
      <c r="AI55" s="12">
        <f>G55-AH55</f>
        <v>0</v>
      </c>
      <c r="AK55">
        <v>55</v>
      </c>
      <c r="AL55" s="11">
        <v>5180</v>
      </c>
      <c r="AM55" s="4" t="s">
        <v>1</v>
      </c>
      <c r="AN55" s="50">
        <f ca="1">INDIRECT(AN$1&amp;$AK55)</f>
        <v>0</v>
      </c>
      <c r="AO55" s="49"/>
      <c r="AP55" s="48">
        <f ca="1">-AN55+AO55</f>
        <v>0</v>
      </c>
      <c r="AQ55" s="47" t="str">
        <f ca="1">IF(AN55=0,IF(OR(AP55&gt;0,AP55&lt;0),1,""),AP55/AN55)</f>
        <v/>
      </c>
      <c r="AS55" s="11">
        <v>5180</v>
      </c>
      <c r="AT55" s="4" t="s">
        <v>1</v>
      </c>
      <c r="AU55" s="49">
        <f ca="1">INDIRECT(AU$1&amp;$AK55)</f>
        <v>0</v>
      </c>
      <c r="AV55" s="49"/>
      <c r="AW55" s="48">
        <f ca="1">-AU55+AV55</f>
        <v>0</v>
      </c>
      <c r="AX55" s="47" t="str">
        <f ca="1">IF(AU55=0,IF(OR(AW55&gt;0,AW55&lt;0),1,""),AW55/AU55)</f>
        <v/>
      </c>
      <c r="AY55" s="49">
        <f ca="1">AU55+AN55</f>
        <v>0</v>
      </c>
      <c r="AZ55" s="49">
        <f>AV55+AO55</f>
        <v>0</v>
      </c>
      <c r="BA55" s="48">
        <f ca="1">-AY55+AZ55</f>
        <v>0</v>
      </c>
      <c r="BB55" s="47" t="str">
        <f ca="1">IF(AY55=0,IF(OR(BA55&gt;0,BA55&lt;0),1,""),BA55/AY55)</f>
        <v/>
      </c>
      <c r="BD55" s="11">
        <v>5180</v>
      </c>
      <c r="BE55" s="4" t="s">
        <v>1</v>
      </c>
      <c r="BF55" s="50">
        <f ca="1">INDIRECT(BF$1&amp;$AK55)</f>
        <v>0</v>
      </c>
      <c r="BG55" s="49">
        <v>2000</v>
      </c>
      <c r="BH55" s="48">
        <f ca="1">-BF55+BG55</f>
        <v>2000</v>
      </c>
      <c r="BI55" s="47">
        <f ca="1">IF(BF55=0,IF(OR(BH55&gt;0,BH55&lt;0),1,""),BH55/BF55)</f>
        <v>1</v>
      </c>
      <c r="BJ55" s="49">
        <f ca="1">BF55+AY55</f>
        <v>0</v>
      </c>
      <c r="BK55" s="49">
        <f>BG55+AZ55</f>
        <v>2000</v>
      </c>
      <c r="BL55" s="48">
        <f ca="1">-BJ55+BK55</f>
        <v>2000</v>
      </c>
      <c r="BM55" s="47">
        <f ca="1">IF(BJ55=0,IF(OR(BL55&gt;0,BL55&lt;0),1,""),BL55/BJ55)</f>
        <v>1</v>
      </c>
      <c r="BO55" s="11">
        <v>5180</v>
      </c>
      <c r="BP55" s="4" t="s">
        <v>1</v>
      </c>
      <c r="BQ55" s="50">
        <f ca="1">INDIRECT(BQ$1&amp;$AK55)</f>
        <v>7500</v>
      </c>
      <c r="BR55" s="49"/>
      <c r="BS55" s="48">
        <f ca="1">-BQ55+BR55</f>
        <v>-7500</v>
      </c>
      <c r="BT55" s="47">
        <f ca="1">IF(BQ55=0,IF(OR(BS55&gt;0,BS55&lt;0),1,""),BS55/BQ55)</f>
        <v>-1</v>
      </c>
      <c r="BU55" s="49">
        <f ca="1">BQ55+BJ55</f>
        <v>7500</v>
      </c>
      <c r="BV55" s="49">
        <f>BR55+BK55</f>
        <v>2000</v>
      </c>
      <c r="BW55" s="48">
        <f ca="1">-BU55+BV55</f>
        <v>-5500</v>
      </c>
      <c r="BX55" s="47">
        <f ca="1">IF(BU55=0,IF(OR(BW55&gt;0,BW55&lt;0),1,""),BW55/BU55)</f>
        <v>-0.73333333333333328</v>
      </c>
      <c r="BZ55" s="11">
        <v>5180</v>
      </c>
      <c r="CA55" s="4" t="s">
        <v>1</v>
      </c>
      <c r="CB55" s="50">
        <f ca="1">INDIRECT(CB$1&amp;$AK55)</f>
        <v>7500</v>
      </c>
      <c r="CC55" s="49"/>
      <c r="CD55" s="48">
        <f ca="1">-CB55+CC55</f>
        <v>-7500</v>
      </c>
      <c r="CE55" s="47">
        <f ca="1">IF(CB55=0,IF(OR(CD55&gt;0,CD55&lt;0),1,""),CD55/CB55)</f>
        <v>-1</v>
      </c>
      <c r="CF55" s="49">
        <f ca="1">CB55+BU55</f>
        <v>15000</v>
      </c>
      <c r="CG55" s="49">
        <f>CC55+BV55</f>
        <v>2000</v>
      </c>
      <c r="CH55" s="48">
        <f ca="1">-CF55+CG55</f>
        <v>-13000</v>
      </c>
      <c r="CI55" s="47">
        <f ca="1">IF(CF55=0,IF(OR(CH55&gt;0,CH55&lt;0),1,""),CH55/CF55)</f>
        <v>-0.8666666666666667</v>
      </c>
      <c r="CK55" s="11">
        <v>5180</v>
      </c>
      <c r="CL55" s="4" t="s">
        <v>1</v>
      </c>
      <c r="CM55" s="50">
        <f ca="1">INDIRECT(CM$1&amp;$AK55)</f>
        <v>7500</v>
      </c>
      <c r="CN55" s="49"/>
      <c r="CO55" s="48">
        <f ca="1">-CM55+CN55</f>
        <v>-7500</v>
      </c>
      <c r="CP55" s="47">
        <f ca="1">IF(CM55=0,IF(OR(CO55&gt;0,CO55&lt;0),1,""),CO55/CM55)</f>
        <v>-1</v>
      </c>
      <c r="CQ55" s="49">
        <f ca="1">CM55+CF55</f>
        <v>22500</v>
      </c>
      <c r="CR55" s="49">
        <f>CN55+CG55</f>
        <v>2000</v>
      </c>
      <c r="CS55" s="48">
        <f ca="1">-CQ55+CR55</f>
        <v>-20500</v>
      </c>
      <c r="CT55" s="47">
        <f ca="1">IF(CQ55=0,IF(OR(CS55&gt;0,CS55&lt;0),1,""),CS55/CQ55)</f>
        <v>-0.91111111111111109</v>
      </c>
      <c r="CV55" s="11">
        <v>5180</v>
      </c>
      <c r="CW55" s="4" t="s">
        <v>1</v>
      </c>
      <c r="CX55" s="50">
        <f ca="1">INDIRECT(CX$1&amp;$AK55)</f>
        <v>7500</v>
      </c>
      <c r="CY55" s="49"/>
      <c r="CZ55" s="48">
        <f ca="1">-CX55+CY55</f>
        <v>-7500</v>
      </c>
      <c r="DA55" s="47">
        <f ca="1">IF(CX55=0,IF(OR(CZ55&gt;0,CZ55&lt;0),1,""),CZ55/CX55)</f>
        <v>-1</v>
      </c>
      <c r="DB55" s="49">
        <f ca="1">CX55+CQ55</f>
        <v>30000</v>
      </c>
      <c r="DC55" s="49">
        <f>CY55+CR55</f>
        <v>2000</v>
      </c>
      <c r="DD55" s="48">
        <f ca="1">-DB55+DC55</f>
        <v>-28000</v>
      </c>
      <c r="DE55" s="47">
        <f ca="1">IF(DB55=0,IF(OR(DD55&gt;0,DD55&lt;0),1,""),DD55/DB55)</f>
        <v>-0.93333333333333335</v>
      </c>
      <c r="DG55" s="11">
        <v>5180</v>
      </c>
      <c r="DH55" s="4" t="s">
        <v>1</v>
      </c>
      <c r="DI55" s="50">
        <f ca="1">INDIRECT(DI$1&amp;$AK55)</f>
        <v>7500</v>
      </c>
      <c r="DJ55" s="49"/>
      <c r="DK55" s="48">
        <f ca="1">-DI55+DJ55</f>
        <v>-7500</v>
      </c>
      <c r="DL55" s="47">
        <f ca="1">IF(DI55=0,IF(OR(DK55&gt;0,DK55&lt;0),1,""),DK55/DI55)</f>
        <v>-1</v>
      </c>
      <c r="DM55" s="49">
        <f ca="1">DI55+DB55</f>
        <v>37500</v>
      </c>
      <c r="DN55" s="49">
        <f>DJ55+DC55</f>
        <v>2000</v>
      </c>
      <c r="DO55" s="48">
        <f ca="1">-DM55+DN55</f>
        <v>-35500</v>
      </c>
      <c r="DP55" s="47">
        <f ca="1">IF(DM55=0,IF(OR(DO55&gt;0,DO55&lt;0),1,""),DO55/DM55)</f>
        <v>-0.94666666666666666</v>
      </c>
      <c r="DR55" s="11">
        <v>5180</v>
      </c>
      <c r="DS55" s="4" t="s">
        <v>1</v>
      </c>
      <c r="DT55" s="50">
        <f ca="1">INDIRECT(DT$1&amp;$AK55)</f>
        <v>7500</v>
      </c>
      <c r="DU55" s="49"/>
      <c r="DV55" s="48">
        <f ca="1">-DT55+DU55</f>
        <v>-7500</v>
      </c>
      <c r="DW55" s="47">
        <f ca="1">IF(DT55=0,IF(OR(DV55&gt;0,DV55&lt;0),1,""),DV55/DT55)</f>
        <v>-1</v>
      </c>
      <c r="DX55" s="49">
        <f ca="1">DT55+DM55</f>
        <v>45000</v>
      </c>
      <c r="DY55" s="49">
        <f>DU55+DN55</f>
        <v>2000</v>
      </c>
      <c r="DZ55" s="48">
        <f ca="1">-DX55+DY55</f>
        <v>-43000</v>
      </c>
      <c r="EA55" s="47">
        <f ca="1">IF(DX55=0,IF(OR(DZ55&gt;0,DZ55&lt;0),1,""),DZ55/DX55)</f>
        <v>-0.9555555555555556</v>
      </c>
      <c r="EC55" s="11">
        <v>5180</v>
      </c>
      <c r="ED55" s="4" t="s">
        <v>1</v>
      </c>
      <c r="EE55" s="50">
        <f ca="1">INDIRECT(EE$1&amp;$AK55)</f>
        <v>7500</v>
      </c>
      <c r="EF55" s="49"/>
      <c r="EG55" s="48">
        <f ca="1">-EE55+EF55</f>
        <v>-7500</v>
      </c>
      <c r="EH55" s="47">
        <f ca="1">IF(EE55=0,IF(OR(EG55&gt;0,EG55&lt;0),1,""),EG55/EE55)</f>
        <v>-1</v>
      </c>
      <c r="EI55" s="49">
        <f ca="1">EE55+DX55</f>
        <v>52500</v>
      </c>
      <c r="EJ55" s="49">
        <f>EF55+DY55</f>
        <v>2000</v>
      </c>
      <c r="EK55" s="48">
        <f ca="1">-EI55+EJ55</f>
        <v>-50500</v>
      </c>
      <c r="EL55" s="47">
        <f ca="1">IF(EI55=0,IF(OR(EK55&gt;0,EK55&lt;0),1,""),EK55/EI55)</f>
        <v>-0.96190476190476193</v>
      </c>
      <c r="EN55" s="11">
        <v>5180</v>
      </c>
      <c r="EO55" s="4" t="s">
        <v>1</v>
      </c>
      <c r="EP55" s="50">
        <f ca="1">INDIRECT(EP$1&amp;$AK55)</f>
        <v>7500</v>
      </c>
      <c r="EQ55" s="49"/>
      <c r="ER55" s="48">
        <f ca="1">-EP55+EQ55</f>
        <v>-7500</v>
      </c>
      <c r="ES55" s="47">
        <f ca="1">IF(EP55=0,IF(OR(ER55&gt;0,ER55&lt;0),1,""),ER55/EP55)</f>
        <v>-1</v>
      </c>
      <c r="ET55" s="49">
        <f ca="1">EP55+EI55</f>
        <v>60000</v>
      </c>
      <c r="EU55" s="49">
        <f>EQ55+EJ55</f>
        <v>2000</v>
      </c>
      <c r="EV55" s="48">
        <f ca="1">-ET55+EU55</f>
        <v>-58000</v>
      </c>
      <c r="EW55" s="47">
        <f ca="1">IF(ET55=0,IF(OR(EV55&gt;0,EV55&lt;0),1,""),EV55/ET55)</f>
        <v>-0.96666666666666667</v>
      </c>
      <c r="EY55" s="11">
        <v>5180</v>
      </c>
      <c r="EZ55" s="4" t="s">
        <v>1</v>
      </c>
      <c r="FA55" s="50">
        <f ca="1">INDIRECT(FA$1&amp;$AK55)</f>
        <v>7500</v>
      </c>
      <c r="FB55" s="49"/>
      <c r="FC55" s="48">
        <f ca="1">-FA55+FB55</f>
        <v>-7500</v>
      </c>
      <c r="FD55" s="47">
        <f ca="1">IF(FA55=0,IF(OR(FC55&gt;0,FC55&lt;0),1,""),FC55/FA55)</f>
        <v>-1</v>
      </c>
      <c r="FE55" s="49">
        <f ca="1">FA55+ET55</f>
        <v>67500</v>
      </c>
      <c r="FF55" s="49">
        <f>FB55+EU55</f>
        <v>2000</v>
      </c>
      <c r="FG55" s="48">
        <f ca="1">-FE55+FF55</f>
        <v>-65500</v>
      </c>
      <c r="FH55" s="47">
        <f ca="1">IF(FE55=0,IF(OR(FG55&gt;0,FG55&lt;0),1,""),FG55/FE55)</f>
        <v>-0.97037037037037033</v>
      </c>
      <c r="FJ55" t="b">
        <f ca="1">FE55=Y55</f>
        <v>1</v>
      </c>
    </row>
    <row r="56" spans="1:166" ht="15.75" thickBot="1" x14ac:dyDescent="0.3">
      <c r="A56" s="14"/>
      <c r="B56" s="46" t="s">
        <v>0</v>
      </c>
      <c r="C56" s="45"/>
      <c r="D56" s="33">
        <f>D53-D55</f>
        <v>767060.6</v>
      </c>
      <c r="E56" s="44">
        <v>700000</v>
      </c>
      <c r="F56" s="43">
        <f>F53-F55</f>
        <v>-67060.600000000006</v>
      </c>
      <c r="G56" s="6">
        <f>G53-G55</f>
        <v>700000.00000000012</v>
      </c>
      <c r="H56" s="42"/>
      <c r="I56" s="41"/>
      <c r="J56" s="5"/>
      <c r="K56" s="4" t="s">
        <v>0</v>
      </c>
      <c r="L56" s="40"/>
      <c r="M56" s="39">
        <f>M53-M55</f>
        <v>22078.21</v>
      </c>
      <c r="N56" s="8">
        <f>N53-N55</f>
        <v>51898.21</v>
      </c>
      <c r="O56" s="8">
        <f>O53-O55</f>
        <v>44451.979999999996</v>
      </c>
      <c r="P56" s="8">
        <f>P53-P55</f>
        <v>64756.61</v>
      </c>
      <c r="Q56" s="8">
        <f>Q53-Q55</f>
        <v>63456.61</v>
      </c>
      <c r="R56" s="8">
        <f>R53-R55</f>
        <v>64706.61</v>
      </c>
      <c r="S56" s="8">
        <f>S53-S55</f>
        <v>64756.61</v>
      </c>
      <c r="T56" s="8">
        <f>T53-T55</f>
        <v>63456.61</v>
      </c>
      <c r="U56" s="8">
        <f>U53-U55</f>
        <v>64706.61</v>
      </c>
      <c r="V56" s="8">
        <f>V53-V55</f>
        <v>64756.61</v>
      </c>
      <c r="W56" s="8">
        <f>W53-W55</f>
        <v>63456.61</v>
      </c>
      <c r="X56" s="7">
        <f>X53-X55</f>
        <v>67518.720000000016</v>
      </c>
      <c r="Y56" s="39">
        <f>Y53-Y55</f>
        <v>700000.00000000012</v>
      </c>
      <c r="Z56" s="6">
        <f>G56-Y56</f>
        <v>0</v>
      </c>
      <c r="AB56" s="5"/>
      <c r="AC56" s="4" t="s">
        <v>0</v>
      </c>
      <c r="AD56" s="3">
        <f>AD53-AD55</f>
        <v>108428.40999999999</v>
      </c>
      <c r="AE56" s="8">
        <f>AE53-AE55</f>
        <v>182919.84</v>
      </c>
      <c r="AF56" s="8">
        <f>AF53-AF55</f>
        <v>182919.84</v>
      </c>
      <c r="AG56" s="7">
        <f>AG53-AG55</f>
        <v>185731.91</v>
      </c>
      <c r="AH56" s="39">
        <f>AH53-AH55</f>
        <v>700000.00000000012</v>
      </c>
      <c r="AI56" s="6">
        <f>G56-AH56</f>
        <v>0</v>
      </c>
      <c r="AL56" s="5"/>
      <c r="AM56" s="4" t="s">
        <v>0</v>
      </c>
      <c r="AN56" s="38">
        <f ca="1">AN53-AN55</f>
        <v>22078.21</v>
      </c>
      <c r="AO56" s="37">
        <f ca="1">AO53-AO55</f>
        <v>34949.81</v>
      </c>
      <c r="AP56" s="36">
        <f ca="1">AP53-AP55</f>
        <v>-12871.6</v>
      </c>
      <c r="AQ56" s="2">
        <f ca="1">IF(AN56=0,IF(OR(AP56&gt;0,AP56&lt;0),1,""),AP56/AN56)</f>
        <v>-0.58300016169789126</v>
      </c>
      <c r="AS56" s="5"/>
      <c r="AT56" s="38" t="str">
        <f>B56</f>
        <v>NET TOTAL EXPENDITURE</v>
      </c>
      <c r="AU56" s="37">
        <f ca="1">AU53-AU55</f>
        <v>51898.21</v>
      </c>
      <c r="AV56" s="37">
        <f ca="1">AV53-AV55</f>
        <v>34731.54</v>
      </c>
      <c r="AW56" s="36">
        <f ca="1">AW53-AW55</f>
        <v>17166.669999999998</v>
      </c>
      <c r="AX56" s="2">
        <f ca="1">IF(AU56=0,IF(OR(AW56&gt;0,AW56&lt;0),1,""),AW56/AU56)</f>
        <v>0.33077576278642362</v>
      </c>
      <c r="AY56" s="37">
        <f ca="1">AY53-AY55</f>
        <v>73976.42</v>
      </c>
      <c r="AZ56" s="37">
        <f ca="1">AZ53-AZ55</f>
        <v>69681.350000000006</v>
      </c>
      <c r="BA56" s="36">
        <f ca="1">BA53-BA55</f>
        <v>4295.07</v>
      </c>
      <c r="BB56" s="2">
        <f ca="1">IF(AY56=0,IF(OR(BA56&gt;0,BA56&lt;0),1,""),BA56/AY56)</f>
        <v>5.8059987222955634E-2</v>
      </c>
      <c r="BD56" s="5"/>
      <c r="BE56" s="4" t="s">
        <v>0</v>
      </c>
      <c r="BF56" s="38">
        <f ca="1">BF53-BF55</f>
        <v>44451.979999999996</v>
      </c>
      <c r="BG56" s="37">
        <f ca="1">BG53-BG55</f>
        <v>43255.962499999994</v>
      </c>
      <c r="BH56" s="36">
        <f ca="1">BH53-BH55</f>
        <v>-2803.9825000000005</v>
      </c>
      <c r="BI56" s="2">
        <f ca="1">IF(BF56=0,IF(OR(BH56&gt;0,BH56&lt;0),1,""),BH56/BF56)</f>
        <v>-6.3078911220602565E-2</v>
      </c>
      <c r="BJ56" s="37">
        <f ca="1">BJ53-BJ55</f>
        <v>118428.40000000001</v>
      </c>
      <c r="BK56" s="37">
        <f ca="1">BK53-BK55</f>
        <v>112937.3125</v>
      </c>
      <c r="BL56" s="36">
        <f ca="1">BL53-BL55</f>
        <v>1491.0874999999996</v>
      </c>
      <c r="BM56" s="2">
        <f ca="1">IF(BJ56=0,IF(OR(BL56&gt;0,BL56&lt;0),1,""),BL56/BJ56)</f>
        <v>1.2590624377260856E-2</v>
      </c>
      <c r="BO56" s="5"/>
      <c r="BP56" s="4" t="s">
        <v>0</v>
      </c>
      <c r="BQ56" s="38">
        <f ca="1">BQ53-BQ55</f>
        <v>64756.61</v>
      </c>
      <c r="BR56" s="37">
        <f>BR53-BR55</f>
        <v>0</v>
      </c>
      <c r="BS56" s="36">
        <f ca="1">BS53-BS55</f>
        <v>79756.61</v>
      </c>
      <c r="BT56" s="2">
        <f ca="1">IF(BQ56=0,IF(OR(BS56&gt;0,BS56&lt;0),1,""),BS56/BQ56)</f>
        <v>1.2316365850528619</v>
      </c>
      <c r="BU56" s="37">
        <f ca="1">BU53-BU55</f>
        <v>183185.01</v>
      </c>
      <c r="BV56" s="37">
        <f ca="1">BV53-BV55</f>
        <v>112937.3125</v>
      </c>
      <c r="BW56" s="36">
        <f ca="1">BW53-BW55</f>
        <v>81247.697499999995</v>
      </c>
      <c r="BX56" s="2">
        <f ca="1">IF(BU56=0,IF(OR(BW56&gt;0,BW56&lt;0),1,""),BW56/BU56)</f>
        <v>0.44352808944356303</v>
      </c>
      <c r="BZ56" s="5"/>
      <c r="CA56" s="4" t="s">
        <v>0</v>
      </c>
      <c r="CB56" s="38">
        <f ca="1">CB53-CB55</f>
        <v>63456.61</v>
      </c>
      <c r="CC56" s="37">
        <f>CC53-CC55</f>
        <v>0</v>
      </c>
      <c r="CD56" s="36">
        <f ca="1">CD53-CD55</f>
        <v>78456.61</v>
      </c>
      <c r="CE56" s="2">
        <f ca="1">IF(CB56=0,IF(OR(CD56&gt;0,CD56&lt;0),1,""),CD56/CB56)</f>
        <v>1.2363819939325469</v>
      </c>
      <c r="CF56" s="37">
        <f ca="1">CF53-CF55</f>
        <v>246641.62000000002</v>
      </c>
      <c r="CG56" s="37">
        <f ca="1">CG53-CG55</f>
        <v>112937.3125</v>
      </c>
      <c r="CH56" s="36">
        <f ca="1">CH53-CH55</f>
        <v>159704.3075</v>
      </c>
      <c r="CI56" s="2">
        <f ca="1">IF(CF56=0,IF(OR(CH56&gt;0,CH56&lt;0),1,""),CH56/CF56)</f>
        <v>0.64751564435880682</v>
      </c>
      <c r="CK56" s="5"/>
      <c r="CL56" s="4" t="s">
        <v>0</v>
      </c>
      <c r="CM56" s="38">
        <f ca="1">CM53-CM55</f>
        <v>64706.61</v>
      </c>
      <c r="CN56" s="37">
        <f>CN53-CN55</f>
        <v>0</v>
      </c>
      <c r="CO56" s="36">
        <f ca="1">CO53-CO55</f>
        <v>79706.61</v>
      </c>
      <c r="CP56" s="2">
        <f ca="1">IF(CM56=0,IF(OR(CO56&gt;0,CO56&lt;0),1,""),CO56/CM56)</f>
        <v>1.2318155749466708</v>
      </c>
      <c r="CQ56" s="37">
        <f ca="1">CQ53-CQ55</f>
        <v>311348.23000000004</v>
      </c>
      <c r="CR56" s="37">
        <f ca="1">CR53-CR55</f>
        <v>112937.3125</v>
      </c>
      <c r="CS56" s="36">
        <f ca="1">CS53-CS55</f>
        <v>239410.91749999998</v>
      </c>
      <c r="CT56" s="2">
        <f ca="1">IF(CQ56=0,IF(OR(CS56&gt;0,CS56&lt;0),1,""),CS56/CQ56)</f>
        <v>0.7689490237346136</v>
      </c>
      <c r="CV56" s="5"/>
      <c r="CW56" s="4" t="s">
        <v>0</v>
      </c>
      <c r="CX56" s="38">
        <f ca="1">CX53-CX55</f>
        <v>64756.61</v>
      </c>
      <c r="CY56" s="37">
        <f>CY53-CY55</f>
        <v>0</v>
      </c>
      <c r="CZ56" s="36">
        <f ca="1">CZ53-CZ55</f>
        <v>79756.61</v>
      </c>
      <c r="DA56" s="2">
        <f ca="1">IF(CX56=0,IF(OR(CZ56&gt;0,CZ56&lt;0),1,""),CZ56/CX56)</f>
        <v>1.2316365850528619</v>
      </c>
      <c r="DB56" s="37">
        <f ca="1">DB53-DB55</f>
        <v>376104.84</v>
      </c>
      <c r="DC56" s="37">
        <f ca="1">DC53-DC55</f>
        <v>112937.3125</v>
      </c>
      <c r="DD56" s="36">
        <f ca="1">DD53-DD55</f>
        <v>319167.52750000003</v>
      </c>
      <c r="DE56" s="2">
        <f ca="1">IF(DB56=0,IF(OR(DD56&gt;0,DD56&lt;0),1,""),DD56/DB56)</f>
        <v>0.84861318854604473</v>
      </c>
      <c r="DG56" s="5"/>
      <c r="DH56" s="4" t="s">
        <v>0</v>
      </c>
      <c r="DI56" s="38">
        <f ca="1">DI53-DI55</f>
        <v>63456.61</v>
      </c>
      <c r="DJ56" s="37">
        <f>DJ53-DJ55</f>
        <v>0</v>
      </c>
      <c r="DK56" s="36">
        <f ca="1">DK53-DK55</f>
        <v>78456.61</v>
      </c>
      <c r="DL56" s="2">
        <f ca="1">IF(DI56=0,IF(OR(DK56&gt;0,DK56&lt;0),1,""),DK56/DI56)</f>
        <v>1.2363819939325469</v>
      </c>
      <c r="DM56" s="37">
        <f ca="1">DM53-DM55</f>
        <v>439561.44999999995</v>
      </c>
      <c r="DN56" s="37">
        <f ca="1">DN53-DN55</f>
        <v>112937.3125</v>
      </c>
      <c r="DO56" s="36">
        <f ca="1">DO53-DO55</f>
        <v>397624.13749999995</v>
      </c>
      <c r="DP56" s="2">
        <f ca="1">IF(DM56=0,IF(OR(DO56&gt;0,DO56&lt;0),1,""),DO56/DM56)</f>
        <v>0.90459283337972429</v>
      </c>
      <c r="DR56" s="5"/>
      <c r="DS56" s="4" t="s">
        <v>0</v>
      </c>
      <c r="DT56" s="38">
        <f ca="1">DT53-DT55</f>
        <v>64706.61</v>
      </c>
      <c r="DU56" s="37">
        <f>DU53-DU55</f>
        <v>0</v>
      </c>
      <c r="DV56" s="36">
        <f ca="1">DV53-DV55</f>
        <v>79706.61</v>
      </c>
      <c r="DW56" s="2">
        <f ca="1">IF(DT56=0,IF(OR(DV56&gt;0,DV56&lt;0),1,""),DV56/DT56)</f>
        <v>1.2318155749466708</v>
      </c>
      <c r="DX56" s="37">
        <f ca="1">DX53-DX55</f>
        <v>504268.06000000006</v>
      </c>
      <c r="DY56" s="37">
        <f ca="1">DY53-DY55</f>
        <v>112937.3125</v>
      </c>
      <c r="DZ56" s="36">
        <f ca="1">DZ53-DZ55</f>
        <v>477330.7475</v>
      </c>
      <c r="EA56" s="2">
        <f ca="1">IF(DX56=0,IF(OR(DZ56&gt;0,DZ56&lt;0),1,""),DZ56/DX56)</f>
        <v>0.94658136289655137</v>
      </c>
      <c r="EC56" s="5"/>
      <c r="ED56" s="4" t="s">
        <v>0</v>
      </c>
      <c r="EE56" s="38">
        <f ca="1">EE53-EE55</f>
        <v>64756.61</v>
      </c>
      <c r="EF56" s="37">
        <f>EF53-EF55</f>
        <v>0</v>
      </c>
      <c r="EG56" s="36">
        <f ca="1">EG53-EG55</f>
        <v>79756.61</v>
      </c>
      <c r="EH56" s="2">
        <f ca="1">IF(EE56=0,IF(OR(EG56&gt;0,EG56&lt;0),1,""),EG56/EE56)</f>
        <v>1.2316365850528619</v>
      </c>
      <c r="EI56" s="37">
        <f ca="1">EI53-EI55</f>
        <v>569024.66999999993</v>
      </c>
      <c r="EJ56" s="37">
        <f ca="1">EJ53-EJ55</f>
        <v>112937.3125</v>
      </c>
      <c r="EK56" s="36">
        <f ca="1">EK53-EK55</f>
        <v>557087.35750000004</v>
      </c>
      <c r="EL56" s="2">
        <f ca="1">IF(EI56=0,IF(OR(EK56&gt;0,EK56&lt;0),1,""),EK56/EI56)</f>
        <v>0.9790214499838823</v>
      </c>
      <c r="EN56" s="5"/>
      <c r="EO56" s="4" t="s">
        <v>0</v>
      </c>
      <c r="EP56" s="38">
        <f ca="1">EP53-EP55</f>
        <v>63456.61</v>
      </c>
      <c r="EQ56" s="37">
        <f>EQ53-EQ55</f>
        <v>0</v>
      </c>
      <c r="ER56" s="36">
        <f ca="1">ER53-ER55</f>
        <v>78456.61</v>
      </c>
      <c r="ES56" s="2">
        <f ca="1">IF(EP56=0,IF(OR(ER56&gt;0,ER56&lt;0),1,""),ER56/EP56)</f>
        <v>1.2363819939325469</v>
      </c>
      <c r="ET56" s="37">
        <f ca="1">ET53-ET55</f>
        <v>632481.28000000003</v>
      </c>
      <c r="EU56" s="37">
        <f ca="1">EU53-EU55</f>
        <v>112937.3125</v>
      </c>
      <c r="EV56" s="36">
        <f ca="1">EV53-EV55</f>
        <v>635543.96749999991</v>
      </c>
      <c r="EW56" s="2">
        <f ca="1">IF(ET56=0,IF(OR(EV56&gt;0,EV56&lt;0),1,""),EV56/ET56)</f>
        <v>1.0048423369937525</v>
      </c>
      <c r="EY56" s="5"/>
      <c r="EZ56" s="4" t="s">
        <v>0</v>
      </c>
      <c r="FA56" s="38">
        <f ca="1">FA53-FA55</f>
        <v>67518.720000000016</v>
      </c>
      <c r="FB56" s="37">
        <f>FB53-FB55</f>
        <v>0</v>
      </c>
      <c r="FC56" s="36">
        <f ca="1">FC53-FC55</f>
        <v>82518.720000000016</v>
      </c>
      <c r="FD56" s="2">
        <f ca="1">IF(FA56=0,IF(OR(FC56&gt;0,FC56&lt;0),1,""),FC56/FA56)</f>
        <v>1.2221606096798043</v>
      </c>
      <c r="FE56" s="37">
        <f ca="1">FE53-FE55</f>
        <v>700000.00000000012</v>
      </c>
      <c r="FF56" s="37">
        <f ca="1">FF53-FF55</f>
        <v>112937.3125</v>
      </c>
      <c r="FG56" s="36">
        <f ca="1">FG53-FG55</f>
        <v>718062.6875</v>
      </c>
      <c r="FH56" s="2">
        <f ca="1">IF(FE56=0,IF(OR(FG56&gt;0,FG56&lt;0),1,""),FG56/FE56)</f>
        <v>1.0258038392857141</v>
      </c>
      <c r="FJ56" t="b">
        <f ca="1">FE56=Y56</f>
        <v>1</v>
      </c>
    </row>
    <row r="57" spans="1:166" ht="15.75" thickBot="1" x14ac:dyDescent="0.3">
      <c r="A57" s="30"/>
      <c r="B57" s="35" t="s">
        <v>3</v>
      </c>
      <c r="C57" s="34"/>
      <c r="D57" s="33"/>
      <c r="E57" s="32">
        <f>E56-D56</f>
        <v>-67060.599999999977</v>
      </c>
      <c r="F57" s="6">
        <f>F56-E57</f>
        <v>0</v>
      </c>
      <c r="G57" s="31">
        <f>-G53+G55+E56</f>
        <v>0</v>
      </c>
      <c r="H57" s="30"/>
      <c r="I57" s="29"/>
    </row>
    <row r="59" spans="1:166" ht="15.75" thickBot="1" x14ac:dyDescent="0.3"/>
    <row r="60" spans="1:166" s="1" customFormat="1" ht="15.75" thickBot="1" x14ac:dyDescent="0.3">
      <c r="AB60" s="23"/>
      <c r="AC60" s="22"/>
      <c r="AD60" s="26" t="str">
        <f>AD2</f>
        <v>Quarterly Plan</v>
      </c>
      <c r="AE60" s="25"/>
      <c r="AF60" s="25"/>
      <c r="AG60" s="25"/>
      <c r="AH60" s="24"/>
      <c r="AL60" s="28"/>
      <c r="AM60" s="27"/>
      <c r="AN60" s="26" t="str">
        <f>AN2</f>
        <v>July</v>
      </c>
      <c r="AO60" s="25"/>
      <c r="AP60" s="25"/>
      <c r="AQ60" s="24"/>
      <c r="AS60" s="28"/>
      <c r="AT60" s="27"/>
      <c r="AU60" s="26" t="str">
        <f>AU2</f>
        <v>August</v>
      </c>
      <c r="AV60" s="25"/>
      <c r="AW60" s="25"/>
      <c r="AX60" s="24"/>
      <c r="AY60" s="26" t="str">
        <f>AY2</f>
        <v>YTD</v>
      </c>
      <c r="AZ60" s="25"/>
      <c r="BA60" s="25"/>
      <c r="BB60" s="24"/>
    </row>
    <row r="61" spans="1:166" ht="30.75" thickBot="1" x14ac:dyDescent="0.3">
      <c r="AB61" s="23" t="str">
        <f>AB3</f>
        <v>Code</v>
      </c>
      <c r="AC61" s="22" t="str">
        <f>AC3</f>
        <v>Label</v>
      </c>
      <c r="AD61" s="21" t="str">
        <f>AD3</f>
        <v>Q1</v>
      </c>
      <c r="AE61" s="21" t="str">
        <f>AE3</f>
        <v>Q2</v>
      </c>
      <c r="AF61" s="21" t="str">
        <f>AF3</f>
        <v>Q3</v>
      </c>
      <c r="AG61" s="21" t="str">
        <f>AG3</f>
        <v>Q4</v>
      </c>
      <c r="AH61" s="21" t="str">
        <f>AH3</f>
        <v>Total</v>
      </c>
      <c r="AL61" s="20" t="str">
        <f>AL3</f>
        <v>Code</v>
      </c>
      <c r="AM61" s="20" t="str">
        <f>AM3</f>
        <v>Label</v>
      </c>
      <c r="AN61" s="18" t="str">
        <f>AN3</f>
        <v>Budget</v>
      </c>
      <c r="AO61" s="18" t="str">
        <f>AO3</f>
        <v>Actual</v>
      </c>
      <c r="AP61" s="19" t="str">
        <f>AP3</f>
        <v>Variance</v>
      </c>
      <c r="AQ61" s="18" t="str">
        <f>AQ3</f>
        <v>Percent Variance</v>
      </c>
      <c r="AS61" s="20" t="str">
        <f>AS3</f>
        <v>Code</v>
      </c>
      <c r="AT61" s="20" t="str">
        <f>AT3</f>
        <v>Label</v>
      </c>
      <c r="AU61" s="18" t="str">
        <f>AU3</f>
        <v>Budget</v>
      </c>
      <c r="AV61" s="18" t="str">
        <f>AV3</f>
        <v>Actual</v>
      </c>
      <c r="AW61" s="19" t="str">
        <f>AW3</f>
        <v>Variance</v>
      </c>
      <c r="AX61" s="18" t="str">
        <f>AX3</f>
        <v>Percent Variance</v>
      </c>
      <c r="AY61" s="18" t="str">
        <f>AY3</f>
        <v>Budget</v>
      </c>
      <c r="AZ61" s="18" t="str">
        <f>AZ3</f>
        <v>Actual</v>
      </c>
      <c r="BA61" s="19" t="str">
        <f>BA3</f>
        <v>Variance</v>
      </c>
      <c r="BB61" s="18" t="str">
        <f>BB3</f>
        <v>Percent Variance</v>
      </c>
    </row>
    <row r="62" spans="1:166" ht="15.75" thickBot="1" x14ac:dyDescent="0.3">
      <c r="AB62" s="14">
        <f>AB19</f>
        <v>7200</v>
      </c>
      <c r="AC62" s="15" t="str">
        <f>AC19</f>
        <v>Total Salary and Benefits</v>
      </c>
      <c r="AD62" s="9">
        <f>AD19</f>
        <v>45153.390000000007</v>
      </c>
      <c r="AE62" s="17">
        <f>AE19</f>
        <v>158927.75999999998</v>
      </c>
      <c r="AF62" s="17">
        <f>AF19</f>
        <v>158927.75999999998</v>
      </c>
      <c r="AG62" s="16">
        <f>AG19</f>
        <v>156739.93</v>
      </c>
      <c r="AH62" s="12">
        <f>SUM(AD62:AG62)</f>
        <v>519748.83999999997</v>
      </c>
      <c r="AL62" s="14">
        <f>AL19</f>
        <v>7200</v>
      </c>
      <c r="AM62" s="15" t="str">
        <f>AM19</f>
        <v>Total Salary and Benefits</v>
      </c>
      <c r="AN62" s="9">
        <f ca="1">AN19</f>
        <v>9216.5399999999991</v>
      </c>
      <c r="AO62" s="9">
        <f>AO19</f>
        <v>7565.81</v>
      </c>
      <c r="AP62" s="9">
        <f ca="1">-AO62+AN62</f>
        <v>1650.7299999999987</v>
      </c>
      <c r="AQ62" s="2">
        <f ca="1">IF(AN62=0,IF(OR(AP62&gt;0,AP62&lt;0),1,""),AP62/AN62)</f>
        <v>0.179105173958991</v>
      </c>
      <c r="AS62" s="14">
        <f>AS19</f>
        <v>7200</v>
      </c>
      <c r="AT62" s="15" t="str">
        <f>AT19</f>
        <v>Total Salary and Benefits</v>
      </c>
      <c r="AU62" s="9">
        <f ca="1">AU19</f>
        <v>9216.5399999999991</v>
      </c>
      <c r="AV62" s="9">
        <f ca="1">AV19</f>
        <v>9216.5399999999991</v>
      </c>
      <c r="AW62" s="9">
        <f ca="1">-AV62+AU62</f>
        <v>0</v>
      </c>
      <c r="AX62" s="2">
        <f ca="1">IF(AU62=0,IF(OR(AW62&gt;0,AW62&lt;0),1,""),AW62/AU62)</f>
        <v>0</v>
      </c>
      <c r="AY62" s="9">
        <f ca="1">AY19</f>
        <v>18433.079999999998</v>
      </c>
      <c r="AZ62" s="9">
        <f ca="1">AZ19</f>
        <v>16782.349999999999</v>
      </c>
      <c r="BA62" s="9">
        <f ca="1">-AZ62+AY62</f>
        <v>1650.7299999999996</v>
      </c>
      <c r="BB62" s="2">
        <f ca="1">IF(AY62=0,IF(OR(BA62&gt;0,BA62&lt;0),1,""),BA62/AY62)</f>
        <v>8.9552586979495544E-2</v>
      </c>
    </row>
    <row r="63" spans="1:166" ht="15.75" thickBot="1" x14ac:dyDescent="0.3">
      <c r="AB63" s="14" t="str">
        <f>AB25</f>
        <v>7000 - 7500</v>
      </c>
      <c r="AC63" s="15" t="str">
        <f>AC25</f>
        <v>Total Contracts</v>
      </c>
      <c r="AD63" s="3">
        <f>AD25</f>
        <v>14965</v>
      </c>
      <c r="AE63" s="8">
        <f>AE25</f>
        <v>37442.06</v>
      </c>
      <c r="AF63" s="8">
        <f>AF25</f>
        <v>37442.06</v>
      </c>
      <c r="AG63" s="7">
        <f>AG25</f>
        <v>42442.039999999986</v>
      </c>
      <c r="AH63" s="6">
        <f>SUM(AD63:AG63)</f>
        <v>132291.15999999997</v>
      </c>
      <c r="AL63" s="14" t="str">
        <f>AL25</f>
        <v>7000 - 7500</v>
      </c>
      <c r="AM63" s="15" t="str">
        <f>AM25</f>
        <v>Total Contracts</v>
      </c>
      <c r="AN63" s="3">
        <f ca="1">AN25</f>
        <v>3985</v>
      </c>
      <c r="AO63" s="3">
        <f ca="1">AO25</f>
        <v>4135</v>
      </c>
      <c r="AP63" s="9">
        <f ca="1">-AO63+AN63</f>
        <v>-150</v>
      </c>
      <c r="AQ63" s="2">
        <f ca="1">IF(AN63=0,IF(OR(AP63&gt;0,AP63&lt;0),1,""),AP63/AN63)</f>
        <v>-3.7641154328732745E-2</v>
      </c>
      <c r="AS63" s="14" t="str">
        <f>AS25</f>
        <v>7000 - 7500</v>
      </c>
      <c r="AT63" s="15" t="str">
        <f>AT25</f>
        <v>Total Contracts</v>
      </c>
      <c r="AU63" s="3">
        <f ca="1">AU25</f>
        <v>3765</v>
      </c>
      <c r="AV63" s="3">
        <f ca="1">AV25</f>
        <v>4565</v>
      </c>
      <c r="AW63" s="9">
        <f ca="1">-AV63+AU63</f>
        <v>-800</v>
      </c>
      <c r="AX63" s="2">
        <f ca="1">IF(AU63=0,IF(OR(AW63&gt;0,AW63&lt;0),1,""),AW63/AU63)</f>
        <v>-0.21248339973439576</v>
      </c>
      <c r="AY63" s="3">
        <f ca="1">AY25</f>
        <v>7750</v>
      </c>
      <c r="AZ63" s="3">
        <f ca="1">AZ25</f>
        <v>8700</v>
      </c>
      <c r="BA63" s="9">
        <f ca="1">-AZ63+AY63</f>
        <v>-950</v>
      </c>
      <c r="BB63" s="2">
        <f ca="1">IF(AY63=0,IF(OR(BA63&gt;0,BA63&lt;0),1,""),BA63/AY63)</f>
        <v>-0.12258064516129032</v>
      </c>
    </row>
    <row r="64" spans="1:166" ht="15.75" thickBot="1" x14ac:dyDescent="0.3">
      <c r="AB64" s="14">
        <f>AB30</f>
        <v>8100</v>
      </c>
      <c r="AC64" s="15" t="str">
        <f>AC30</f>
        <v>Total Miscellaneous</v>
      </c>
      <c r="AD64" s="3">
        <f>AD30</f>
        <v>6250</v>
      </c>
      <c r="AE64" s="8">
        <f>AE30</f>
        <v>1250</v>
      </c>
      <c r="AF64" s="8">
        <f>AF30</f>
        <v>1250</v>
      </c>
      <c r="AG64" s="7">
        <f>AG30</f>
        <v>1250</v>
      </c>
      <c r="AH64" s="6">
        <f>SUM(AD64:AG64)</f>
        <v>10000</v>
      </c>
      <c r="AL64" s="14">
        <f>AL30</f>
        <v>8100</v>
      </c>
      <c r="AM64" s="15" t="str">
        <f>AM30</f>
        <v>Total Miscellaneous</v>
      </c>
      <c r="AN64" s="3">
        <f ca="1">AN30</f>
        <v>450</v>
      </c>
      <c r="AO64" s="3">
        <f>AO30</f>
        <v>495</v>
      </c>
      <c r="AP64" s="9">
        <f ca="1">-AO64+AN64</f>
        <v>-45</v>
      </c>
      <c r="AQ64" s="2">
        <f ca="1">IF(AN64=0,IF(OR(AP64&gt;0,AP64&lt;0),1,""),AP64/AN64)</f>
        <v>-0.1</v>
      </c>
      <c r="AS64" s="14">
        <f>AS30</f>
        <v>8100</v>
      </c>
      <c r="AT64" s="15" t="str">
        <f>AT30</f>
        <v>Total Miscellaneous</v>
      </c>
      <c r="AU64" s="3">
        <f ca="1">AU30</f>
        <v>5400</v>
      </c>
      <c r="AV64" s="3">
        <f>AV30</f>
        <v>2650</v>
      </c>
      <c r="AW64" s="9">
        <f ca="1">-AV64+AU64</f>
        <v>2750</v>
      </c>
      <c r="AX64" s="2">
        <f ca="1">IF(AU64=0,IF(OR(AW64&gt;0,AW64&lt;0),1,""),AW64/AU64)</f>
        <v>0.5092592592592593</v>
      </c>
      <c r="AY64" s="3">
        <f ca="1">AY30</f>
        <v>5850</v>
      </c>
      <c r="AZ64" s="3">
        <f>AZ30</f>
        <v>3145</v>
      </c>
      <c r="BA64" s="9">
        <f ca="1">-AZ64+AY64</f>
        <v>2705</v>
      </c>
      <c r="BB64" s="2">
        <f ca="1">IF(AY64=0,IF(OR(BA64&gt;0,BA64&lt;0),1,""),BA64/AY64)</f>
        <v>0.46239316239316242</v>
      </c>
    </row>
    <row r="65" spans="28:54" ht="15.75" thickBot="1" x14ac:dyDescent="0.3">
      <c r="AB65" s="14">
        <f>AB34</f>
        <v>8210</v>
      </c>
      <c r="AC65" s="15" t="str">
        <f>AC34</f>
        <v>Total Facility</v>
      </c>
      <c r="AD65" s="3">
        <f>AD34</f>
        <v>16550.009999999998</v>
      </c>
      <c r="AE65" s="8">
        <f>AE34</f>
        <v>16550.009999999998</v>
      </c>
      <c r="AF65" s="8">
        <f>AF34</f>
        <v>16550.009999999998</v>
      </c>
      <c r="AG65" s="7">
        <f>AG34</f>
        <v>16549.97</v>
      </c>
      <c r="AH65" s="6">
        <f>SUM(AD65:AG65)</f>
        <v>66200</v>
      </c>
      <c r="AL65" s="14">
        <f>AL34</f>
        <v>8210</v>
      </c>
      <c r="AM65" s="15" t="str">
        <f>AM34</f>
        <v>Total Facility</v>
      </c>
      <c r="AN65" s="3">
        <f ca="1">AN34</f>
        <v>5516.67</v>
      </c>
      <c r="AO65" s="3">
        <f>AO34</f>
        <v>5450</v>
      </c>
      <c r="AP65" s="9">
        <f ca="1">-AO65+AN65</f>
        <v>66.670000000000073</v>
      </c>
      <c r="AQ65" s="2">
        <f ca="1">IF(AN65=0,IF(OR(AP65&gt;0,AP65&lt;0),1,""),AP65/AN65)</f>
        <v>1.2085189072393324E-2</v>
      </c>
      <c r="AS65" s="14">
        <f>AS34</f>
        <v>8210</v>
      </c>
      <c r="AT65" s="15" t="str">
        <f>AT34</f>
        <v>Total Facility</v>
      </c>
      <c r="AU65" s="3">
        <f ca="1">AU34</f>
        <v>5516.67</v>
      </c>
      <c r="AV65" s="3">
        <f ca="1">AV34</f>
        <v>5550</v>
      </c>
      <c r="AW65" s="9">
        <f ca="1">-AV65+AU65</f>
        <v>-33.329999999999927</v>
      </c>
      <c r="AX65" s="2">
        <f ca="1">IF(AU65=0,IF(OR(AW65&gt;0,AW65&lt;0),1,""),AW65/AU65)</f>
        <v>-6.0416881923334052E-3</v>
      </c>
      <c r="AY65" s="3">
        <f ca="1">AY34</f>
        <v>11033.34</v>
      </c>
      <c r="AZ65" s="3">
        <f ca="1">AZ34</f>
        <v>11000</v>
      </c>
      <c r="BA65" s="9">
        <f ca="1">-AZ65+AY65</f>
        <v>33.340000000000146</v>
      </c>
      <c r="BB65" s="2">
        <f ca="1">IF(AY65=0,IF(OR(BA65&gt;0,BA65&lt;0),1,""),BA65/AY65)</f>
        <v>3.0217504400299588E-3</v>
      </c>
    </row>
    <row r="66" spans="28:54" ht="15.75" thickBot="1" x14ac:dyDescent="0.3">
      <c r="AB66" s="14">
        <f>AB45</f>
        <v>8260</v>
      </c>
      <c r="AC66" s="15" t="str">
        <f>AC45</f>
        <v>Total Equipment</v>
      </c>
      <c r="AD66" s="3">
        <f>AD45</f>
        <v>28000</v>
      </c>
      <c r="AE66" s="8">
        <f>AE45</f>
        <v>0</v>
      </c>
      <c r="AF66" s="8">
        <f>AF45</f>
        <v>0</v>
      </c>
      <c r="AG66" s="7">
        <f>AG45</f>
        <v>0</v>
      </c>
      <c r="AH66" s="6">
        <f>SUM(AD66:AG66)</f>
        <v>28000</v>
      </c>
      <c r="AL66" s="14">
        <f>AL45</f>
        <v>8260</v>
      </c>
      <c r="AM66" s="15" t="str">
        <f>AM45</f>
        <v>Total Equipment</v>
      </c>
      <c r="AN66" s="3">
        <f ca="1">AN45</f>
        <v>0</v>
      </c>
      <c r="AO66" s="3">
        <f>AO45</f>
        <v>14594</v>
      </c>
      <c r="AP66" s="9">
        <f ca="1">-AO66+AN66</f>
        <v>-14594</v>
      </c>
      <c r="AQ66" s="2">
        <f ca="1">IF(AN66=0,IF(OR(AP66&gt;0,AP66&lt;0),1,""),AP66/AN66)</f>
        <v>1</v>
      </c>
      <c r="AS66" s="14">
        <f>AS45</f>
        <v>8260</v>
      </c>
      <c r="AT66" s="15" t="str">
        <f>AT45</f>
        <v>Total Equipment</v>
      </c>
      <c r="AU66" s="3">
        <f ca="1">AU45</f>
        <v>28000</v>
      </c>
      <c r="AV66" s="3">
        <f>AV45</f>
        <v>12550</v>
      </c>
      <c r="AW66" s="9">
        <f ca="1">-AV66+AU66</f>
        <v>15450</v>
      </c>
      <c r="AX66" s="2">
        <f ca="1">IF(AU66=0,IF(OR(AW66&gt;0,AW66&lt;0),1,""),AW66/AU66)</f>
        <v>0.55178571428571432</v>
      </c>
      <c r="AY66" s="3">
        <f ca="1">AY45</f>
        <v>28000</v>
      </c>
      <c r="AZ66" s="3">
        <f>AZ45</f>
        <v>27144</v>
      </c>
      <c r="BA66" s="9">
        <f ca="1">-AZ66+AY66</f>
        <v>856</v>
      </c>
      <c r="BB66" s="2">
        <f ca="1">IF(AY66=0,IF(OR(BA66&gt;0,BA66&lt;0),1,""),BA66/AY66)</f>
        <v>3.0571428571428572E-2</v>
      </c>
    </row>
    <row r="67" spans="28:54" ht="15.75" thickBot="1" x14ac:dyDescent="0.3">
      <c r="AB67" s="14">
        <f>AB52</f>
        <v>8500</v>
      </c>
      <c r="AC67" s="15" t="str">
        <f>AC52</f>
        <v>Total Other</v>
      </c>
      <c r="AD67" s="3">
        <f>AD52</f>
        <v>7510</v>
      </c>
      <c r="AE67" s="8">
        <f>AE52</f>
        <v>1250</v>
      </c>
      <c r="AF67" s="8">
        <f>AF52</f>
        <v>1250</v>
      </c>
      <c r="AG67" s="7">
        <f>AG52</f>
        <v>1250</v>
      </c>
      <c r="AH67" s="6">
        <f>SUM(AD67:AG67)</f>
        <v>11260</v>
      </c>
      <c r="AL67" s="14">
        <f>AL52</f>
        <v>8500</v>
      </c>
      <c r="AM67" s="15" t="str">
        <f>AM52</f>
        <v>Total Other</v>
      </c>
      <c r="AN67" s="3">
        <f ca="1">AN52</f>
        <v>2910</v>
      </c>
      <c r="AO67" s="3">
        <f>AO52</f>
        <v>2710</v>
      </c>
      <c r="AP67" s="9">
        <f ca="1">-AO67+AN67</f>
        <v>200</v>
      </c>
      <c r="AQ67" s="2">
        <f ca="1">IF(AN67=0,IF(OR(AP67&gt;0,AP67&lt;0),1,""),AP67/AN67)</f>
        <v>6.8728522336769765E-2</v>
      </c>
      <c r="AS67" s="14">
        <f>AS52</f>
        <v>8500</v>
      </c>
      <c r="AT67" s="15" t="str">
        <f>AT52</f>
        <v>Total Other</v>
      </c>
      <c r="AU67" s="3">
        <f ca="1">AU52</f>
        <v>0</v>
      </c>
      <c r="AV67" s="3">
        <f>AV52</f>
        <v>0</v>
      </c>
      <c r="AW67" s="9">
        <f ca="1">-AV67+AU67</f>
        <v>0</v>
      </c>
      <c r="AX67" s="2" t="str">
        <f ca="1">IF(AU67=0,IF(OR(AW67&gt;0,AW67&lt;0),1,""),AW67/AU67)</f>
        <v/>
      </c>
      <c r="AY67" s="3">
        <f ca="1">AY52</f>
        <v>2910</v>
      </c>
      <c r="AZ67" s="3">
        <f>AZ52</f>
        <v>2910</v>
      </c>
      <c r="BA67" s="9">
        <f ca="1">-AZ67+AY67</f>
        <v>0</v>
      </c>
      <c r="BB67" s="2">
        <f ca="1">IF(AY67=0,IF(OR(BA67&gt;0,BA67&lt;0),1,""),BA67/AY67)</f>
        <v>0</v>
      </c>
    </row>
    <row r="68" spans="28:54" ht="15.75" thickBot="1" x14ac:dyDescent="0.3">
      <c r="AB68" s="14"/>
      <c r="AC68" s="4" t="s">
        <v>2</v>
      </c>
      <c r="AD68" s="3">
        <f>SUM(AD62:AD67)</f>
        <v>118428.40000000001</v>
      </c>
      <c r="AE68" s="8">
        <f>SUM(AE62:AE67)</f>
        <v>215419.83</v>
      </c>
      <c r="AF68" s="8">
        <f>SUM(AF62:AF67)</f>
        <v>215419.83</v>
      </c>
      <c r="AG68" s="7">
        <f>SUM(AG62:AG67)</f>
        <v>218231.93999999997</v>
      </c>
      <c r="AH68" s="6">
        <f>SUM(AH62:AH67)</f>
        <v>767500</v>
      </c>
      <c r="AL68" s="14"/>
      <c r="AM68" s="4" t="s">
        <v>2</v>
      </c>
      <c r="AN68" s="3">
        <f ca="1">SUM(AN62:AN67)</f>
        <v>22078.21</v>
      </c>
      <c r="AO68" s="3">
        <f ca="1">SUM(AO62:AO67)</f>
        <v>34949.81</v>
      </c>
      <c r="AP68" s="3">
        <f ca="1">SUM(AP62:AP67)</f>
        <v>-12871.600000000002</v>
      </c>
      <c r="AQ68" s="2">
        <f ca="1">IF(AN68=0,IF(OR(AP68&gt;0,AP68&lt;0),1,""),AP68/AN68)</f>
        <v>-0.58300016169789137</v>
      </c>
      <c r="AS68" s="14"/>
      <c r="AT68" s="4" t="s">
        <v>2</v>
      </c>
      <c r="AU68" s="3">
        <f ca="1">SUM(AU62:AU67)</f>
        <v>51898.21</v>
      </c>
      <c r="AV68" s="3">
        <f ca="1">SUM(AV62:AV67)</f>
        <v>34531.54</v>
      </c>
      <c r="AW68" s="3">
        <f ca="1">SUM(AW62:AW67)</f>
        <v>17366.669999999998</v>
      </c>
      <c r="AX68" s="2">
        <f ca="1">IF(AU68=0,IF(OR(AW68&gt;0,AW68&lt;0),1,""),AW68/AU68)</f>
        <v>0.33462946024535334</v>
      </c>
      <c r="AY68" s="3">
        <f ca="1">SUM(AY62:AY67)</f>
        <v>73976.42</v>
      </c>
      <c r="AZ68" s="3">
        <f ca="1">SUM(AZ62:AZ67)</f>
        <v>69681.350000000006</v>
      </c>
      <c r="BA68" s="3">
        <f ca="1">SUM(BA62:BA67)</f>
        <v>4295.07</v>
      </c>
      <c r="BB68" s="2">
        <f ca="1">IF(AY68=0,IF(OR(BA68&gt;0,BA68&lt;0),1,""),BA68/AY68)</f>
        <v>5.8059987222955634E-2</v>
      </c>
    </row>
    <row r="69" spans="28:54" ht="15.75" thickBot="1" x14ac:dyDescent="0.3">
      <c r="AB69" s="11">
        <v>5180</v>
      </c>
      <c r="AC69" s="4" t="s">
        <v>1</v>
      </c>
      <c r="AD69" s="10">
        <f>AD55</f>
        <v>0</v>
      </c>
      <c r="AE69" s="13">
        <f>AE55</f>
        <v>22500</v>
      </c>
      <c r="AF69" s="13">
        <f>AF55</f>
        <v>22500</v>
      </c>
      <c r="AG69" s="13">
        <f>AG55</f>
        <v>22500</v>
      </c>
      <c r="AH69" s="12">
        <f>SUM(AD69:AG69)</f>
        <v>67500</v>
      </c>
      <c r="AL69" s="11">
        <v>5180</v>
      </c>
      <c r="AM69" s="4" t="s">
        <v>1</v>
      </c>
      <c r="AN69" s="10">
        <f ca="1">AN55</f>
        <v>0</v>
      </c>
      <c r="AO69" s="10">
        <f>AO55</f>
        <v>0</v>
      </c>
      <c r="AP69" s="9">
        <f ca="1">AO69-AN69</f>
        <v>0</v>
      </c>
      <c r="AQ69" s="2" t="str">
        <f ca="1">IF(AN69=0,IF(OR(AP69&gt;0,AP69&lt;0),1,""),AP69/AN69)</f>
        <v/>
      </c>
      <c r="AS69" s="11">
        <v>5180</v>
      </c>
      <c r="AT69" s="4" t="s">
        <v>1</v>
      </c>
      <c r="AU69" s="10">
        <f ca="1">AU55</f>
        <v>0</v>
      </c>
      <c r="AV69" s="10">
        <f>AV55</f>
        <v>0</v>
      </c>
      <c r="AW69" s="9">
        <f ca="1">AV69-AU69</f>
        <v>0</v>
      </c>
      <c r="AX69" s="2" t="str">
        <f ca="1">IF(AU69=0,IF(OR(AW69&gt;0,AW69&lt;0),1,""),AW69/AU69)</f>
        <v/>
      </c>
      <c r="AY69" s="10">
        <f ca="1">AY55</f>
        <v>0</v>
      </c>
      <c r="AZ69" s="10">
        <f>AZ55</f>
        <v>0</v>
      </c>
      <c r="BA69" s="9">
        <f ca="1">AZ69-AY69</f>
        <v>0</v>
      </c>
      <c r="BB69" s="2" t="str">
        <f ca="1">IF(AY69=0,IF(OR(BA69&gt;0,BA69&lt;0),1,""),BA69/AY69)</f>
        <v/>
      </c>
    </row>
    <row r="70" spans="28:54" ht="15.75" thickBot="1" x14ac:dyDescent="0.3">
      <c r="AB70" s="5"/>
      <c r="AC70" s="4" t="s">
        <v>0</v>
      </c>
      <c r="AD70" s="3">
        <f>AD68-AD69</f>
        <v>118428.40000000001</v>
      </c>
      <c r="AE70" s="8">
        <f>AE68-AE69</f>
        <v>192919.83</v>
      </c>
      <c r="AF70" s="8">
        <f>AF68-AF69</f>
        <v>192919.83</v>
      </c>
      <c r="AG70" s="7">
        <f>AG68-AG69</f>
        <v>195731.93999999997</v>
      </c>
      <c r="AH70" s="6">
        <f>AH68-AH69</f>
        <v>700000</v>
      </c>
      <c r="AL70" s="5"/>
      <c r="AM70" s="4" t="s">
        <v>0</v>
      </c>
      <c r="AN70" s="3">
        <f ca="1">AN68-AN69</f>
        <v>22078.21</v>
      </c>
      <c r="AO70" s="3">
        <f ca="1">AO68-AO69</f>
        <v>34949.81</v>
      </c>
      <c r="AP70" s="3">
        <f ca="1">AP68-AP69</f>
        <v>-12871.600000000002</v>
      </c>
      <c r="AQ70" s="2">
        <f ca="1">IF(AN70=0,IF(OR(AP70&gt;0,AP70&lt;0),1,""),AP70/AN70)</f>
        <v>-0.58300016169789137</v>
      </c>
      <c r="AS70" s="5"/>
      <c r="AT70" s="4" t="s">
        <v>0</v>
      </c>
      <c r="AU70" s="3">
        <f ca="1">AU68-AU69</f>
        <v>51898.21</v>
      </c>
      <c r="AV70" s="3">
        <f ca="1">AV68-AV69</f>
        <v>34531.54</v>
      </c>
      <c r="AW70" s="3">
        <f ca="1">AW68-AW69</f>
        <v>17366.669999999998</v>
      </c>
      <c r="AX70" s="2">
        <f ca="1">IF(AU70=0,IF(OR(AW70&gt;0,AW70&lt;0),1,""),AW70/AU70)</f>
        <v>0.33462946024535334</v>
      </c>
      <c r="AY70" s="3">
        <f ca="1">AY68-AY69</f>
        <v>73976.42</v>
      </c>
      <c r="AZ70" s="3">
        <f ca="1">AZ68-AZ69</f>
        <v>69681.350000000006</v>
      </c>
      <c r="BA70" s="3">
        <f ca="1">BA68-BA69</f>
        <v>4295.07</v>
      </c>
      <c r="BB70" s="2">
        <f ca="1">IF(AY70=0,IF(OR(BA70&gt;0,BA70&lt;0),1,""),BA70/AY70)</f>
        <v>5.8059987222955634E-2</v>
      </c>
    </row>
  </sheetData>
  <mergeCells count="29">
    <mergeCell ref="M2:Z2"/>
    <mergeCell ref="AD2:AI2"/>
    <mergeCell ref="AN2:AQ2"/>
    <mergeCell ref="AU2:AX2"/>
    <mergeCell ref="AY2:BB2"/>
    <mergeCell ref="BF2:BI2"/>
    <mergeCell ref="BJ2:BM2"/>
    <mergeCell ref="BQ2:BT2"/>
    <mergeCell ref="BU2:BX2"/>
    <mergeCell ref="CB2:CE2"/>
    <mergeCell ref="CF2:CI2"/>
    <mergeCell ref="CM2:CP2"/>
    <mergeCell ref="FA2:FD2"/>
    <mergeCell ref="CQ2:CT2"/>
    <mergeCell ref="CX2:DA2"/>
    <mergeCell ref="DB2:DE2"/>
    <mergeCell ref="DI2:DL2"/>
    <mergeCell ref="DM2:DP2"/>
    <mergeCell ref="DT2:DW2"/>
    <mergeCell ref="FE2:FH2"/>
    <mergeCell ref="AD60:AH60"/>
    <mergeCell ref="AN60:AQ60"/>
    <mergeCell ref="AU60:AX60"/>
    <mergeCell ref="AY60:BB60"/>
    <mergeCell ref="DX2:EA2"/>
    <mergeCell ref="EE2:EH2"/>
    <mergeCell ref="EI2:EL2"/>
    <mergeCell ref="EP2:ES2"/>
    <mergeCell ref="ET2:EW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Index</vt:lpstr>
      <vt:lpstr>OperatingBudget</vt:lpstr>
      <vt:lpstr>OperatingBudget!MonthlyPlan</vt:lpstr>
      <vt:lpstr>OperatingBudget!OperatingPlan</vt:lpstr>
      <vt:lpstr>OperatingBudget!Q1DetailVariance</vt:lpstr>
      <vt:lpstr>OperatingBudget!QuaterlyPlan</vt:lpstr>
      <vt:lpstr>OperatingBudget!SummaryJVariance</vt:lpstr>
      <vt:lpstr>OperatingBudget!SummaryQPlan</vt:lpstr>
      <vt:lpstr>Table22.1</vt:lpstr>
      <vt:lpstr>Table22.2</vt:lpstr>
      <vt:lpstr>Table22.3</vt:lpstr>
      <vt:lpstr>Table22.4</vt:lpstr>
      <vt:lpstr>Table22.5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2014-08-11T02:19:47Z</dcterms:created>
  <dcterms:modified xsi:type="dcterms:W3CDTF">2014-08-11T03:10:12Z</dcterms:modified>
</cp:coreProperties>
</file>