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In Process\BT2e_Dan\Essential Spreadsheets\Tables-Active\"/>
    </mc:Choice>
  </mc:AlternateContent>
  <bookViews>
    <workbookView xWindow="0" yWindow="0" windowWidth="28800" windowHeight="12435"/>
  </bookViews>
  <sheets>
    <sheet name="Table24.1" sheetId="5" r:id="rId1"/>
    <sheet name="Table24.2" sheetId="4" r:id="rId2"/>
    <sheet name="Table24.3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5" l="1"/>
  <c r="O19" i="5"/>
  <c r="N19" i="5"/>
  <c r="M19" i="5"/>
  <c r="L19" i="5"/>
  <c r="K19" i="5"/>
  <c r="J19" i="5"/>
  <c r="I19" i="5"/>
  <c r="H19" i="5"/>
  <c r="G19" i="5"/>
  <c r="F19" i="5"/>
  <c r="E19" i="5"/>
  <c r="Q18" i="5"/>
  <c r="Q17" i="5"/>
  <c r="Q16" i="5"/>
  <c r="Q15" i="5"/>
  <c r="P13" i="5"/>
  <c r="P20" i="5" s="1"/>
  <c r="O13" i="5"/>
  <c r="O20" i="5" s="1"/>
  <c r="N13" i="5"/>
  <c r="N20" i="5" s="1"/>
  <c r="M13" i="5"/>
  <c r="L13" i="5"/>
  <c r="L20" i="5" s="1"/>
  <c r="K13" i="5"/>
  <c r="K20" i="5" s="1"/>
  <c r="J13" i="5"/>
  <c r="J20" i="5" s="1"/>
  <c r="I13" i="5"/>
  <c r="H13" i="5"/>
  <c r="H20" i="5" s="1"/>
  <c r="G13" i="5"/>
  <c r="G20" i="5" s="1"/>
  <c r="F13" i="5"/>
  <c r="F20" i="5" s="1"/>
  <c r="E13" i="5"/>
  <c r="Q12" i="5"/>
  <c r="Q11" i="5"/>
  <c r="Q10" i="5"/>
  <c r="P19" i="4"/>
  <c r="O19" i="4"/>
  <c r="N19" i="4"/>
  <c r="M19" i="4"/>
  <c r="L19" i="4"/>
  <c r="K19" i="4"/>
  <c r="J19" i="4"/>
  <c r="I19" i="4"/>
  <c r="H19" i="4"/>
  <c r="G19" i="4"/>
  <c r="F19" i="4"/>
  <c r="E19" i="4"/>
  <c r="Q18" i="4"/>
  <c r="Q17" i="4"/>
  <c r="Q16" i="4"/>
  <c r="Q15" i="4"/>
  <c r="P13" i="4"/>
  <c r="O13" i="4"/>
  <c r="N13" i="4"/>
  <c r="N20" i="4" s="1"/>
  <c r="M13" i="4"/>
  <c r="M20" i="4" s="1"/>
  <c r="L13" i="4"/>
  <c r="L20" i="4" s="1"/>
  <c r="K13" i="4"/>
  <c r="K20" i="4" s="1"/>
  <c r="J13" i="4"/>
  <c r="J20" i="4" s="1"/>
  <c r="I13" i="4"/>
  <c r="I20" i="4" s="1"/>
  <c r="H13" i="4"/>
  <c r="H20" i="4" s="1"/>
  <c r="G13" i="4"/>
  <c r="G20" i="4" s="1"/>
  <c r="F13" i="4"/>
  <c r="F20" i="4" s="1"/>
  <c r="E13" i="4"/>
  <c r="E20" i="4" s="1"/>
  <c r="E24" i="4" s="1"/>
  <c r="Q12" i="4"/>
  <c r="Q11" i="4"/>
  <c r="Q10" i="4"/>
  <c r="P19" i="1"/>
  <c r="O19" i="1"/>
  <c r="N19" i="1"/>
  <c r="M19" i="1"/>
  <c r="M20" i="1" s="1"/>
  <c r="L19" i="1"/>
  <c r="K19" i="1"/>
  <c r="J19" i="1"/>
  <c r="I19" i="1"/>
  <c r="I20" i="1" s="1"/>
  <c r="H19" i="1"/>
  <c r="G19" i="1"/>
  <c r="F19" i="1"/>
  <c r="E19" i="1"/>
  <c r="E20" i="1" s="1"/>
  <c r="E24" i="1" s="1"/>
  <c r="E27" i="1" s="1"/>
  <c r="O13" i="1"/>
  <c r="N13" i="1"/>
  <c r="N20" i="1" s="1"/>
  <c r="M13" i="1"/>
  <c r="L13" i="1"/>
  <c r="K13" i="1"/>
  <c r="J13" i="1"/>
  <c r="J20" i="1" s="1"/>
  <c r="I13" i="1"/>
  <c r="H13" i="1"/>
  <c r="G13" i="1"/>
  <c r="F13" i="1"/>
  <c r="F20" i="1" s="1"/>
  <c r="E13" i="1"/>
  <c r="Q18" i="1"/>
  <c r="Q17" i="1"/>
  <c r="Q16" i="1"/>
  <c r="Q19" i="1" s="1"/>
  <c r="Q15" i="1"/>
  <c r="Q12" i="1"/>
  <c r="Q10" i="1"/>
  <c r="P20" i="4" l="1"/>
  <c r="Q19" i="5"/>
  <c r="Q13" i="5"/>
  <c r="Q20" i="5" s="1"/>
  <c r="G20" i="1"/>
  <c r="K20" i="1"/>
  <c r="O20" i="1"/>
  <c r="H20" i="1"/>
  <c r="L20" i="1"/>
  <c r="Q13" i="4"/>
  <c r="O20" i="4"/>
  <c r="Q19" i="4"/>
  <c r="Q20" i="4" s="1"/>
  <c r="E20" i="5"/>
  <c r="E24" i="5" s="1"/>
  <c r="I20" i="5"/>
  <c r="M20" i="5"/>
  <c r="E27" i="5"/>
  <c r="F22" i="5"/>
  <c r="F24" i="5"/>
  <c r="F22" i="4"/>
  <c r="F24" i="4" s="1"/>
  <c r="E27" i="4"/>
  <c r="P11" i="1"/>
  <c r="P13" i="1" l="1"/>
  <c r="P20" i="1" s="1"/>
  <c r="Q11" i="1"/>
  <c r="Q13" i="1" s="1"/>
  <c r="Q20" i="1" s="1"/>
  <c r="F27" i="5"/>
  <c r="G22" i="5"/>
  <c r="G24" i="5" s="1"/>
  <c r="G22" i="4"/>
  <c r="G24" i="4" s="1"/>
  <c r="F27" i="4"/>
  <c r="F22" i="1"/>
  <c r="F24" i="1" s="1"/>
  <c r="F27" i="1" s="1"/>
  <c r="G27" i="5" l="1"/>
  <c r="H22" i="5"/>
  <c r="H24" i="5" s="1"/>
  <c r="G27" i="4"/>
  <c r="H22" i="4"/>
  <c r="H24" i="4" s="1"/>
  <c r="G22" i="1"/>
  <c r="G24" i="1" s="1"/>
  <c r="G27" i="1" s="1"/>
  <c r="I22" i="5" l="1"/>
  <c r="I24" i="5" s="1"/>
  <c r="H27" i="5"/>
  <c r="H27" i="4"/>
  <c r="I22" i="4"/>
  <c r="I24" i="4" s="1"/>
  <c r="H22" i="1"/>
  <c r="H24" i="1" s="1"/>
  <c r="H27" i="1" s="1"/>
  <c r="J22" i="5" l="1"/>
  <c r="J24" i="5" s="1"/>
  <c r="I27" i="5"/>
  <c r="J22" i="4"/>
  <c r="J24" i="4" s="1"/>
  <c r="I27" i="4"/>
  <c r="I22" i="1"/>
  <c r="I24" i="1" s="1"/>
  <c r="I27" i="1" s="1"/>
  <c r="J27" i="5" l="1"/>
  <c r="K22" i="5"/>
  <c r="K24" i="5" s="1"/>
  <c r="J27" i="4"/>
  <c r="K22" i="4"/>
  <c r="K24" i="4" s="1"/>
  <c r="J22" i="1"/>
  <c r="J24" i="1" s="1"/>
  <c r="J27" i="1" s="1"/>
  <c r="K27" i="5" l="1"/>
  <c r="L22" i="5"/>
  <c r="L24" i="5" s="1"/>
  <c r="K27" i="4"/>
  <c r="L22" i="4"/>
  <c r="L24" i="4" s="1"/>
  <c r="K22" i="1"/>
  <c r="K24" i="1" s="1"/>
  <c r="K27" i="1" s="1"/>
  <c r="M22" i="5" l="1"/>
  <c r="M24" i="5" s="1"/>
  <c r="L27" i="5"/>
  <c r="L27" i="4"/>
  <c r="M22" i="4"/>
  <c r="M24" i="4" s="1"/>
  <c r="L22" i="1"/>
  <c r="L24" i="1" s="1"/>
  <c r="L27" i="1" s="1"/>
  <c r="M27" i="5" l="1"/>
  <c r="N22" i="5"/>
  <c r="N24" i="5" s="1"/>
  <c r="N22" i="4"/>
  <c r="N24" i="4" s="1"/>
  <c r="M27" i="4"/>
  <c r="M22" i="1"/>
  <c r="M24" i="1" s="1"/>
  <c r="M27" i="1" s="1"/>
  <c r="N27" i="5" l="1"/>
  <c r="O22" i="5"/>
  <c r="O24" i="5" s="1"/>
  <c r="N27" i="4"/>
  <c r="O22" i="4"/>
  <c r="O24" i="4" s="1"/>
  <c r="N22" i="1"/>
  <c r="N24" i="1" s="1"/>
  <c r="N27" i="1" s="1"/>
  <c r="O27" i="5" l="1"/>
  <c r="P22" i="5"/>
  <c r="P24" i="5" s="1"/>
  <c r="O27" i="4"/>
  <c r="P22" i="4"/>
  <c r="P24" i="4" s="1"/>
  <c r="O22" i="1"/>
  <c r="O24" i="1" s="1"/>
  <c r="O27" i="1" s="1"/>
  <c r="Q22" i="5" l="1"/>
  <c r="Q24" i="5" s="1"/>
  <c r="P27" i="5"/>
  <c r="P27" i="4"/>
  <c r="Q22" i="4"/>
  <c r="Q24" i="4" s="1"/>
  <c r="P22" i="1"/>
  <c r="P24" i="1" l="1"/>
  <c r="P27" i="1" s="1"/>
  <c r="Q22" i="1" l="1"/>
  <c r="Q24" i="1" s="1"/>
</calcChain>
</file>

<file path=xl/sharedStrings.xml><?xml version="1.0" encoding="utf-8"?>
<sst xmlns="http://schemas.openxmlformats.org/spreadsheetml/2006/main" count="106" uniqueCount="41">
  <si>
    <t>ABC Charter School</t>
  </si>
  <si>
    <t>PROJECTED CASH FLOW FOR YEAR ONE OF OPERATIONS</t>
  </si>
  <si>
    <t>July 1, 2014 to June 30, 2015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</si>
  <si>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</si>
  <si>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</si>
  <si>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</si>
  <si>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</si>
  <si>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</si>
  <si>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</si>
  <si>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</si>
  <si>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</si>
  <si>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</si>
  <si>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</si>
  <si>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</si>
  <si>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</si>
  <si>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TOTAL</t>
  </si>
  <si>
    <t>Cash Inflow</t>
  </si>
  <si>
    <t>REVENUES FROM STATE SOURCES</t>
  </si>
  <si>
    <t>Per Pupil Revenue</t>
  </si>
  <si>
    <t>TOTAL REVENUE FROM STATE SOURCES</t>
  </si>
  <si>
    <t>TOTAL REVENUE FROM FEDERAL SOURCES</t>
  </si>
  <si>
    <t>TOTAL REVENUE FROM LOCAL and OTHER SOURCES</t>
  </si>
  <si>
    <t>TOTAL INFLOW</t>
  </si>
  <si>
    <t>Cash Outflow</t>
  </si>
  <si>
    <t>TOTAL PERSONNEL SERVICE COSTS</t>
  </si>
  <si>
    <t>TOTAL CONTRACTED SERVICES</t>
  </si>
  <si>
    <t>TOTAL SCHOOL OPERATIONS</t>
  </si>
  <si>
    <t>TOTAL FACILITY OPERATION &amp; MAINTENANCE</t>
  </si>
  <si>
    <t>TOTAL OUTFLOW</t>
  </si>
  <si>
    <t>NET CASH FLOW</t>
  </si>
  <si>
    <t>Beginning Cash Balance</t>
  </si>
  <si>
    <t>ENDING CASH BALANCE</t>
  </si>
  <si>
    <t>Cash safe margin</t>
  </si>
  <si>
    <t>Cash shortage to borrow or surplus to invest</t>
  </si>
  <si>
    <t xml:space="preserve">Note: Original table downloaded from New York State Education Dept. with simplication and minor modification for illustration purpose. </t>
  </si>
  <si>
    <t>CASH INFLOW</t>
  </si>
  <si>
    <t>TOTAL CASH INFLOW</t>
  </si>
  <si>
    <t>CASH OUTFLOW</t>
  </si>
  <si>
    <t>TOTAL CASH OUTFLOW</t>
  </si>
  <si>
    <t>NET CASH OUTFLOW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</si>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</sst>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4" x14ac:knownFonts="1">
    <font>
      <sz val="11"/>
      <color theme="1"/>
      <name val="Calibri"/>
      <family val="2"/>
      <scheme val="minor"/>
    </font>
    <font>
      <b/>
      <sz val="12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b/>
      <sz val="9"/>
      <name val="Tahoma"/>
      <family val="2"/>
    </font>
    <font>
      <sz val="9"/>
      <name val="Tahoma"/>
      <family val="2"/>
    </font>
    <font>
      <b/>
      <u val="singleAccounting"/>
      <sz val="8"/>
      <name val="Tahoma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i/>
      <sz val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23"/>
      </bottom>
      <diagonal/>
    </border>
    <border>
      <left style="thin">
        <color indexed="22"/>
      </left>
      <right/>
      <top/>
      <bottom style="thick">
        <color indexed="23"/>
      </bottom>
      <diagonal/>
    </border>
    <border>
      <left/>
      <right style="thin">
        <color indexed="55"/>
      </right>
      <top style="thin">
        <color indexed="55"/>
      </top>
      <bottom style="thick">
        <color indexed="23"/>
      </bottom>
      <diagonal/>
    </border>
    <border>
      <left style="thin">
        <color indexed="23"/>
      </left>
      <right style="thin">
        <color indexed="55"/>
      </right>
      <top style="thin">
        <color indexed="55"/>
      </top>
      <bottom style="thick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55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23"/>
      </bottom>
      <diagonal/>
    </border>
    <border>
      <left/>
      <right style="medium">
        <color indexed="64"/>
      </right>
      <top/>
      <bottom style="thin">
        <color indexed="23"/>
      </bottom>
      <diagonal/>
    </border>
    <border>
      <left/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thin">
        <color indexed="23"/>
      </top>
      <bottom/>
      <diagonal/>
    </border>
    <border>
      <left/>
      <right style="medium">
        <color indexed="64"/>
      </right>
      <top style="thin">
        <color indexed="23"/>
      </top>
      <bottom/>
      <diagonal/>
    </border>
    <border>
      <left/>
      <right style="medium">
        <color indexed="64"/>
      </right>
      <top/>
      <bottom style="thin">
        <color indexed="55"/>
      </bottom>
      <diagonal/>
    </border>
    <border>
      <left style="thin">
        <color indexed="23"/>
      </left>
      <right style="medium">
        <color indexed="64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22"/>
      </right>
      <top/>
      <bottom style="thick">
        <color indexed="23"/>
      </bottom>
      <diagonal/>
    </border>
    <border>
      <left/>
      <right style="medium">
        <color indexed="64"/>
      </right>
      <top style="thin">
        <color indexed="55"/>
      </top>
      <bottom style="thick">
        <color indexed="23"/>
      </bottom>
      <diagonal/>
    </border>
    <border>
      <left style="medium">
        <color indexed="64"/>
      </left>
      <right/>
      <top/>
      <bottom style="thick">
        <color indexed="23"/>
      </bottom>
      <diagonal/>
    </border>
    <border>
      <left style="thin">
        <color indexed="23"/>
      </left>
      <right style="medium">
        <color indexed="64"/>
      </right>
      <top style="thin">
        <color indexed="55"/>
      </top>
      <bottom style="thick">
        <color indexed="23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medium">
        <color indexed="64"/>
      </right>
      <top style="thin">
        <color indexed="55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1" xfId="0" applyFont="1" applyFill="1" applyBorder="1" applyAlignment="1" applyProtection="1"/>
    <xf numFmtId="0" fontId="4" fillId="0" borderId="1" xfId="0" applyFont="1" applyFill="1" applyBorder="1" applyProtection="1"/>
    <xf numFmtId="41" fontId="4" fillId="0" borderId="2" xfId="0" applyNumberFormat="1" applyFont="1" applyFill="1" applyBorder="1" applyAlignment="1" applyProtection="1">
      <alignment horizontal="center" wrapText="1"/>
    </xf>
    <xf numFmtId="41" fontId="4" fillId="0" borderId="3" xfId="0" applyNumberFormat="1" applyFont="1" applyFill="1" applyBorder="1" applyAlignment="1" applyProtection="1">
      <alignment horizontal="center" wrapText="1"/>
    </xf>
    <xf numFmtId="0" fontId="3" fillId="0" borderId="4" xfId="0" applyFont="1" applyFill="1" applyBorder="1" applyAlignment="1" applyProtection="1"/>
    <xf numFmtId="0" fontId="4" fillId="0" borderId="4" xfId="0" applyFont="1" applyFill="1" applyBorder="1" applyAlignment="1" applyProtection="1">
      <alignment horizontal="left" wrapText="1"/>
    </xf>
    <xf numFmtId="41" fontId="3" fillId="0" borderId="4" xfId="0" applyNumberFormat="1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/>
    <xf numFmtId="0" fontId="3" fillId="0" borderId="0" xfId="0" applyFont="1" applyFill="1" applyBorder="1" applyAlignment="1" applyProtection="1">
      <alignment vertical="center"/>
    </xf>
    <xf numFmtId="41" fontId="3" fillId="0" borderId="5" xfId="0" applyNumberFormat="1" applyFont="1" applyFill="1" applyBorder="1" applyAlignment="1" applyProtection="1">
      <alignment vertical="center" wrapText="1"/>
    </xf>
    <xf numFmtId="3" fontId="7" fillId="0" borderId="0" xfId="0" applyNumberFormat="1" applyFont="1" applyFill="1" applyBorder="1" applyAlignment="1" applyProtection="1"/>
    <xf numFmtId="41" fontId="3" fillId="0" borderId="6" xfId="0" applyNumberFormat="1" applyFont="1" applyFill="1" applyBorder="1" applyAlignment="1" applyProtection="1">
      <alignment vertical="center" wrapText="1"/>
    </xf>
    <xf numFmtId="41" fontId="3" fillId="0" borderId="7" xfId="0" applyNumberFormat="1" applyFont="1" applyFill="1" applyBorder="1" applyAlignment="1" applyProtection="1">
      <alignment vertical="center" wrapText="1"/>
    </xf>
    <xf numFmtId="0" fontId="6" fillId="0" borderId="8" xfId="0" applyFont="1" applyFill="1" applyBorder="1" applyAlignment="1" applyProtection="1">
      <alignment horizontal="left" vertical="center"/>
    </xf>
    <xf numFmtId="3" fontId="3" fillId="0" borderId="9" xfId="0" applyNumberFormat="1" applyFont="1" applyFill="1" applyBorder="1" applyAlignment="1" applyProtection="1">
      <alignment wrapText="1"/>
    </xf>
    <xf numFmtId="41" fontId="8" fillId="0" borderId="10" xfId="0" applyNumberFormat="1" applyFont="1" applyFill="1" applyBorder="1" applyAlignment="1" applyProtection="1">
      <alignment vertical="center" wrapText="1"/>
    </xf>
    <xf numFmtId="41" fontId="8" fillId="0" borderId="11" xfId="0" applyNumberFormat="1" applyFont="1" applyFill="1" applyBorder="1" applyAlignment="1" applyProtection="1">
      <alignment vertical="center" wrapText="1"/>
    </xf>
    <xf numFmtId="41" fontId="3" fillId="0" borderId="0" xfId="0" applyNumberFormat="1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horizontal="left" vertical="top"/>
    </xf>
    <xf numFmtId="3" fontId="10" fillId="0" borderId="0" xfId="0" applyNumberFormat="1" applyFont="1" applyFill="1" applyBorder="1" applyAlignment="1" applyProtection="1"/>
    <xf numFmtId="0" fontId="11" fillId="0" borderId="0" xfId="0" applyFont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vertical="center" wrapText="1"/>
    </xf>
    <xf numFmtId="41" fontId="8" fillId="0" borderId="7" xfId="0" applyNumberFormat="1" applyFont="1" applyFill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vertical="center"/>
    </xf>
    <xf numFmtId="3" fontId="3" fillId="0" borderId="8" xfId="0" applyNumberFormat="1" applyFont="1" applyFill="1" applyBorder="1" applyAlignment="1" applyProtection="1">
      <alignment wrapText="1"/>
    </xf>
    <xf numFmtId="0" fontId="3" fillId="0" borderId="0" xfId="0" applyFont="1" applyFill="1" applyBorder="1" applyAlignment="1" applyProtection="1"/>
    <xf numFmtId="41" fontId="3" fillId="0" borderId="5" xfId="0" applyNumberFormat="1" applyFont="1" applyFill="1" applyBorder="1" applyAlignment="1" applyProtection="1"/>
    <xf numFmtId="41" fontId="3" fillId="0" borderId="12" xfId="0" applyNumberFormat="1" applyFont="1" applyFill="1" applyBorder="1" applyAlignment="1" applyProtection="1">
      <protection locked="0"/>
    </xf>
    <xf numFmtId="41" fontId="3" fillId="0" borderId="12" xfId="0" applyNumberFormat="1" applyFont="1" applyFill="1" applyBorder="1" applyAlignment="1" applyProtection="1"/>
    <xf numFmtId="0" fontId="4" fillId="0" borderId="0" xfId="0" applyFont="1" applyFill="1" applyBorder="1" applyAlignment="1" applyProtection="1"/>
    <xf numFmtId="41" fontId="4" fillId="0" borderId="13" xfId="0" applyNumberFormat="1" applyFont="1" applyFill="1" applyBorder="1" applyAlignment="1" applyProtection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41" fontId="4" fillId="0" borderId="0" xfId="0" applyNumberFormat="1" applyFont="1" applyFill="1" applyBorder="1" applyAlignment="1" applyProtection="1"/>
    <xf numFmtId="41" fontId="4" fillId="0" borderId="18" xfId="0" applyNumberFormat="1" applyFont="1" applyFill="1" applyBorder="1" applyAlignment="1" applyProtection="1"/>
    <xf numFmtId="0" fontId="0" fillId="0" borderId="19" xfId="0" applyBorder="1"/>
    <xf numFmtId="0" fontId="4" fillId="0" borderId="20" xfId="0" applyFont="1" applyFill="1" applyBorder="1" applyAlignment="1" applyProtection="1"/>
    <xf numFmtId="41" fontId="4" fillId="0" borderId="20" xfId="0" applyNumberFormat="1" applyFont="1" applyFill="1" applyBorder="1" applyAlignment="1" applyProtection="1"/>
    <xf numFmtId="41" fontId="4" fillId="0" borderId="21" xfId="0" applyNumberFormat="1" applyFont="1" applyFill="1" applyBorder="1" applyAlignment="1" applyProtection="1"/>
    <xf numFmtId="3" fontId="3" fillId="0" borderId="0" xfId="0" applyNumberFormat="1" applyFont="1" applyFill="1" applyAlignment="1" applyProtection="1"/>
    <xf numFmtId="0" fontId="3" fillId="0" borderId="0" xfId="0" applyFont="1" applyFill="1" applyAlignment="1" applyProtection="1"/>
    <xf numFmtId="41" fontId="3" fillId="2" borderId="5" xfId="0" applyNumberFormat="1" applyFont="1" applyFill="1" applyBorder="1" applyAlignment="1" applyProtection="1">
      <alignment vertical="center" wrapText="1"/>
    </xf>
    <xf numFmtId="41" fontId="3" fillId="2" borderId="6" xfId="0" applyNumberFormat="1" applyFont="1" applyFill="1" applyBorder="1" applyAlignment="1" applyProtection="1">
      <alignment vertical="center" wrapText="1"/>
    </xf>
    <xf numFmtId="41" fontId="3" fillId="3" borderId="6" xfId="0" applyNumberFormat="1" applyFont="1" applyFill="1" applyBorder="1" applyAlignment="1" applyProtection="1">
      <alignment vertical="center" wrapText="1"/>
    </xf>
    <xf numFmtId="41" fontId="3" fillId="3" borderId="7" xfId="0" applyNumberFormat="1" applyFont="1" applyFill="1" applyBorder="1" applyAlignment="1" applyProtection="1">
      <alignment vertical="center" wrapText="1"/>
    </xf>
    <xf numFmtId="41" fontId="8" fillId="2" borderId="10" xfId="0" applyNumberFormat="1" applyFont="1" applyFill="1" applyBorder="1" applyAlignment="1" applyProtection="1">
      <alignment vertical="center" wrapText="1"/>
    </xf>
    <xf numFmtId="41" fontId="3" fillId="2" borderId="0" xfId="0" applyNumberFormat="1" applyFont="1" applyFill="1" applyBorder="1" applyAlignment="1" applyProtection="1">
      <alignment vertical="center" wrapText="1"/>
    </xf>
    <xf numFmtId="41" fontId="3" fillId="2" borderId="7" xfId="0" applyNumberFormat="1" applyFont="1" applyFill="1" applyBorder="1" applyAlignment="1" applyProtection="1">
      <alignment vertical="center" wrapText="1"/>
    </xf>
    <xf numFmtId="41" fontId="8" fillId="2" borderId="7" xfId="0" applyNumberFormat="1" applyFont="1" applyFill="1" applyBorder="1" applyAlignment="1" applyProtection="1">
      <alignment vertical="center" wrapText="1"/>
    </xf>
    <xf numFmtId="41" fontId="8" fillId="2" borderId="11" xfId="0" applyNumberFormat="1" applyFont="1" applyFill="1" applyBorder="1" applyAlignment="1" applyProtection="1">
      <alignment vertical="center" wrapText="1"/>
    </xf>
    <xf numFmtId="41" fontId="3" fillId="2" borderId="5" xfId="0" applyNumberFormat="1" applyFont="1" applyFill="1" applyBorder="1" applyAlignment="1" applyProtection="1"/>
    <xf numFmtId="41" fontId="3" fillId="2" borderId="12" xfId="0" applyNumberFormat="1" applyFont="1" applyFill="1" applyBorder="1" applyAlignment="1" applyProtection="1">
      <protection locked="0"/>
    </xf>
    <xf numFmtId="41" fontId="4" fillId="2" borderId="13" xfId="0" applyNumberFormat="1" applyFont="1" applyFill="1" applyBorder="1" applyAlignment="1" applyProtection="1"/>
    <xf numFmtId="0" fontId="0" fillId="2" borderId="15" xfId="0" applyFill="1" applyBorder="1"/>
    <xf numFmtId="41" fontId="4" fillId="2" borderId="0" xfId="0" applyNumberFormat="1" applyFont="1" applyFill="1" applyBorder="1" applyAlignment="1" applyProtection="1"/>
    <xf numFmtId="41" fontId="4" fillId="2" borderId="20" xfId="0" applyNumberFormat="1" applyFont="1" applyFill="1" applyBorder="1" applyAlignment="1" applyProtection="1"/>
    <xf numFmtId="0" fontId="5" fillId="0" borderId="1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/>
    <xf numFmtId="0" fontId="1" fillId="0" borderId="15" xfId="0" applyFont="1" applyFill="1" applyBorder="1" applyAlignment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6" xfId="0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/>
    <xf numFmtId="0" fontId="1" fillId="0" borderId="18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/>
    <xf numFmtId="0" fontId="2" fillId="0" borderId="18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/>
    <xf numFmtId="0" fontId="2" fillId="0" borderId="23" xfId="0" applyFont="1" applyFill="1" applyBorder="1" applyAlignment="1" applyProtection="1">
      <alignment horizontal="center"/>
    </xf>
    <xf numFmtId="0" fontId="5" fillId="0" borderId="22" xfId="0" applyFont="1" applyFill="1" applyBorder="1" applyAlignment="1" applyProtection="1">
      <alignment vertical="top" wrapText="1"/>
    </xf>
    <xf numFmtId="41" fontId="4" fillId="0" borderId="24" xfId="0" applyNumberFormat="1" applyFont="1" applyFill="1" applyBorder="1" applyAlignment="1" applyProtection="1">
      <alignment horizontal="center" wrapText="1"/>
    </xf>
    <xf numFmtId="0" fontId="3" fillId="0" borderId="25" xfId="0" applyFont="1" applyFill="1" applyBorder="1" applyAlignment="1" applyProtection="1"/>
    <xf numFmtId="41" fontId="3" fillId="0" borderId="26" xfId="0" applyNumberFormat="1" applyFont="1" applyFill="1" applyBorder="1" applyAlignment="1" applyProtection="1">
      <alignment horizontal="center" wrapText="1"/>
    </xf>
    <xf numFmtId="0" fontId="2" fillId="0" borderId="17" xfId="0" applyFont="1" applyFill="1" applyBorder="1" applyAlignment="1" applyProtection="1">
      <alignment vertical="center"/>
    </xf>
    <xf numFmtId="0" fontId="6" fillId="0" borderId="17" xfId="0" applyFont="1" applyFill="1" applyBorder="1" applyAlignment="1" applyProtection="1">
      <alignment vertical="center"/>
    </xf>
    <xf numFmtId="3" fontId="3" fillId="0" borderId="17" xfId="0" applyNumberFormat="1" applyFont="1" applyFill="1" applyBorder="1" applyAlignment="1" applyProtection="1"/>
    <xf numFmtId="41" fontId="3" fillId="0" borderId="27" xfId="0" applyNumberFormat="1" applyFont="1" applyFill="1" applyBorder="1" applyAlignment="1" applyProtection="1">
      <alignment vertical="center" wrapText="1"/>
    </xf>
    <xf numFmtId="41" fontId="3" fillId="0" borderId="28" xfId="0" applyNumberFormat="1" applyFont="1" applyFill="1" applyBorder="1" applyAlignment="1" applyProtection="1">
      <alignment vertical="center" wrapText="1"/>
    </xf>
    <xf numFmtId="0" fontId="2" fillId="0" borderId="29" xfId="0" applyFont="1" applyFill="1" applyBorder="1" applyAlignment="1" applyProtection="1">
      <alignment horizontal="left" vertical="center"/>
    </xf>
    <xf numFmtId="41" fontId="8" fillId="0" borderId="30" xfId="0" applyNumberFormat="1" applyFont="1" applyFill="1" applyBorder="1" applyAlignment="1" applyProtection="1">
      <alignment vertical="center" wrapText="1"/>
    </xf>
    <xf numFmtId="41" fontId="3" fillId="0" borderId="18" xfId="0" applyNumberFormat="1" applyFont="1" applyFill="1" applyBorder="1" applyAlignment="1" applyProtection="1">
      <alignment vertical="center" wrapText="1"/>
    </xf>
    <xf numFmtId="41" fontId="8" fillId="0" borderId="28" xfId="0" applyNumberFormat="1" applyFont="1" applyFill="1" applyBorder="1" applyAlignment="1" applyProtection="1">
      <alignment vertical="center" wrapText="1"/>
    </xf>
    <xf numFmtId="0" fontId="2" fillId="0" borderId="31" xfId="0" applyFont="1" applyFill="1" applyBorder="1" applyAlignment="1" applyProtection="1">
      <alignment vertical="center"/>
    </xf>
    <xf numFmtId="41" fontId="8" fillId="0" borderId="32" xfId="0" applyNumberFormat="1" applyFont="1" applyFill="1" applyBorder="1" applyAlignment="1" applyProtection="1">
      <alignment vertical="center" wrapText="1"/>
    </xf>
    <xf numFmtId="41" fontId="3" fillId="0" borderId="27" xfId="0" applyNumberFormat="1" applyFont="1" applyFill="1" applyBorder="1" applyAlignment="1" applyProtection="1"/>
    <xf numFmtId="41" fontId="3" fillId="0" borderId="33" xfId="0" applyNumberFormat="1" applyFont="1" applyFill="1" applyBorder="1" applyAlignment="1" applyProtection="1">
      <alignment vertical="center" wrapText="1"/>
    </xf>
    <xf numFmtId="41" fontId="4" fillId="0" borderId="34" xfId="0" applyNumberFormat="1" applyFont="1" applyFill="1" applyBorder="1" applyAlignment="1" applyProtection="1"/>
    <xf numFmtId="41" fontId="2" fillId="0" borderId="0" xfId="0" applyNumberFormat="1" applyFont="1" applyFill="1" applyBorder="1" applyAlignment="1" applyProtection="1">
      <alignment vertical="center" wrapText="1"/>
    </xf>
    <xf numFmtId="41" fontId="2" fillId="0" borderId="18" xfId="0" applyNumberFormat="1" applyFont="1" applyFill="1" applyBorder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workbookViewId="0"/>
  </sheetViews>
  <sheetFormatPr defaultRowHeight="15" x14ac:dyDescent="0.25"/>
  <cols>
    <col min="1" max="1" width="2" customWidth="1"/>
    <col min="2" max="2" width="4" customWidth="1"/>
    <col min="4" max="4" width="30.7109375" customWidth="1"/>
    <col min="5" max="5" width="8.85546875" bestFit="1" customWidth="1"/>
    <col min="6" max="6" width="9.28515625" bestFit="1" customWidth="1"/>
    <col min="7" max="7" width="8.85546875" bestFit="1" customWidth="1"/>
    <col min="8" max="8" width="9.5703125" bestFit="1" customWidth="1"/>
    <col min="9" max="10" width="8.5703125" bestFit="1" customWidth="1"/>
    <col min="11" max="11" width="8.85546875" bestFit="1" customWidth="1"/>
    <col min="12" max="12" width="9.28515625" bestFit="1" customWidth="1"/>
    <col min="13" max="13" width="8.85546875" bestFit="1" customWidth="1"/>
    <col min="14" max="14" width="9.5703125" bestFit="1" customWidth="1"/>
    <col min="15" max="15" width="8.85546875" bestFit="1" customWidth="1"/>
    <col min="16" max="16" width="9.28515625" bestFit="1" customWidth="1"/>
    <col min="17" max="17" width="9.7109375" bestFit="1" customWidth="1"/>
  </cols>
  <sheetData>
    <row r="1" spans="1:17" ht="15.75" x14ac:dyDescent="0.25">
      <c r="A1" s="70"/>
      <c r="B1" s="71"/>
      <c r="C1" s="71"/>
      <c r="D1" s="71"/>
      <c r="E1" s="72" t="s">
        <v>0</v>
      </c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3"/>
    </row>
    <row r="2" spans="1:17" ht="15.75" x14ac:dyDescent="0.25">
      <c r="A2" s="74"/>
      <c r="B2" s="1"/>
      <c r="C2" s="1"/>
      <c r="D2" s="1"/>
      <c r="E2" s="67" t="s">
        <v>1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75"/>
    </row>
    <row r="3" spans="1:17" x14ac:dyDescent="0.25">
      <c r="A3" s="76"/>
      <c r="B3" s="2"/>
      <c r="C3" s="2"/>
      <c r="D3" s="2"/>
      <c r="E3" s="68" t="s">
        <v>2</v>
      </c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77"/>
    </row>
    <row r="4" spans="1:17" x14ac:dyDescent="0.25">
      <c r="A4" s="78"/>
      <c r="B4" s="3"/>
      <c r="C4" s="3"/>
      <c r="D4" s="4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79"/>
    </row>
    <row r="5" spans="1:17" ht="33" x14ac:dyDescent="0.25">
      <c r="A5" s="80"/>
      <c r="B5" s="66"/>
      <c r="C5" s="66"/>
      <c r="D5" s="66"/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6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81" t="s">
        <v>15</v>
      </c>
    </row>
    <row r="6" spans="1:17" x14ac:dyDescent="0.25">
      <c r="A6" s="82"/>
      <c r="B6" s="7"/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83"/>
    </row>
    <row r="7" spans="1:17" x14ac:dyDescent="0.25">
      <c r="A7" s="84" t="s">
        <v>16</v>
      </c>
      <c r="B7" s="10"/>
      <c r="C7" s="10"/>
      <c r="D7" s="11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</row>
    <row r="8" spans="1:17" x14ac:dyDescent="0.25">
      <c r="A8" s="85"/>
      <c r="B8" s="12" t="s">
        <v>17</v>
      </c>
      <c r="C8" s="12"/>
      <c r="D8" s="11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9"/>
    </row>
    <row r="9" spans="1:17" x14ac:dyDescent="0.25">
      <c r="A9" s="86"/>
      <c r="B9" s="13"/>
      <c r="C9" s="14" t="s">
        <v>18</v>
      </c>
      <c r="D9" s="11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87"/>
    </row>
    <row r="10" spans="1:17" x14ac:dyDescent="0.25">
      <c r="A10" s="86"/>
      <c r="B10" s="16" t="s">
        <v>19</v>
      </c>
      <c r="C10" s="14"/>
      <c r="D10" s="11"/>
      <c r="E10" s="17">
        <v>296906.25</v>
      </c>
      <c r="F10" s="18">
        <v>0</v>
      </c>
      <c r="G10" s="18">
        <v>296906.25</v>
      </c>
      <c r="H10" s="18">
        <v>0</v>
      </c>
      <c r="I10" s="18">
        <v>296906.25</v>
      </c>
      <c r="J10" s="18">
        <v>0</v>
      </c>
      <c r="K10" s="18">
        <v>296906.25</v>
      </c>
      <c r="L10" s="18">
        <v>0</v>
      </c>
      <c r="M10" s="18">
        <v>296906.25</v>
      </c>
      <c r="N10" s="18">
        <v>0</v>
      </c>
      <c r="O10" s="18">
        <v>296906.25</v>
      </c>
      <c r="P10" s="18">
        <v>0</v>
      </c>
      <c r="Q10" s="88">
        <f>SUM(E10:P10)</f>
        <v>1781437.5</v>
      </c>
    </row>
    <row r="11" spans="1:17" x14ac:dyDescent="0.25">
      <c r="A11" s="86"/>
      <c r="B11" s="16" t="s">
        <v>20</v>
      </c>
      <c r="C11" s="14"/>
      <c r="D11" s="11"/>
      <c r="E11" s="17">
        <v>0</v>
      </c>
      <c r="F11" s="18">
        <v>0</v>
      </c>
      <c r="G11" s="18">
        <v>0</v>
      </c>
      <c r="H11" s="18">
        <v>0</v>
      </c>
      <c r="I11" s="18">
        <v>0</v>
      </c>
      <c r="J11" s="18">
        <v>142500</v>
      </c>
      <c r="K11" s="18">
        <v>28437.5</v>
      </c>
      <c r="L11" s="18">
        <v>0</v>
      </c>
      <c r="M11" s="18">
        <v>21000</v>
      </c>
      <c r="N11" s="18">
        <v>0</v>
      </c>
      <c r="O11" s="18">
        <v>0</v>
      </c>
      <c r="P11" s="18">
        <v>170937.5</v>
      </c>
      <c r="Q11" s="88">
        <f t="shared" ref="Q11:Q12" si="0">SUM(E11:P11)</f>
        <v>362875</v>
      </c>
    </row>
    <row r="12" spans="1:17" x14ac:dyDescent="0.25">
      <c r="A12" s="86"/>
      <c r="B12" s="16" t="s">
        <v>21</v>
      </c>
      <c r="C12" s="14"/>
      <c r="D12" s="11"/>
      <c r="E12" s="17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49937.5</v>
      </c>
      <c r="L12" s="18">
        <v>0</v>
      </c>
      <c r="M12" s="18">
        <v>0</v>
      </c>
      <c r="N12" s="18">
        <v>0</v>
      </c>
      <c r="O12" s="18">
        <v>0</v>
      </c>
      <c r="P12" s="18">
        <v>60812.5</v>
      </c>
      <c r="Q12" s="88">
        <f t="shared" si="0"/>
        <v>110750</v>
      </c>
    </row>
    <row r="13" spans="1:17" ht="15.75" thickBot="1" x14ac:dyDescent="0.3">
      <c r="A13" s="89" t="s">
        <v>22</v>
      </c>
      <c r="B13" s="19"/>
      <c r="C13" s="19"/>
      <c r="D13" s="20"/>
      <c r="E13" s="21">
        <f>SUM(E10:E12)</f>
        <v>296906.25</v>
      </c>
      <c r="F13" s="21">
        <f t="shared" ref="F13:Q13" si="1">SUM(F10:F12)</f>
        <v>0</v>
      </c>
      <c r="G13" s="21">
        <f t="shared" si="1"/>
        <v>296906.25</v>
      </c>
      <c r="H13" s="21">
        <f t="shared" si="1"/>
        <v>0</v>
      </c>
      <c r="I13" s="21">
        <f t="shared" si="1"/>
        <v>296906.25</v>
      </c>
      <c r="J13" s="21">
        <f t="shared" si="1"/>
        <v>142500</v>
      </c>
      <c r="K13" s="21">
        <f t="shared" si="1"/>
        <v>375281.25</v>
      </c>
      <c r="L13" s="21">
        <f t="shared" si="1"/>
        <v>0</v>
      </c>
      <c r="M13" s="21">
        <f t="shared" si="1"/>
        <v>317906.25</v>
      </c>
      <c r="N13" s="21">
        <f t="shared" si="1"/>
        <v>0</v>
      </c>
      <c r="O13" s="21">
        <f t="shared" si="1"/>
        <v>296906.25</v>
      </c>
      <c r="P13" s="21">
        <f t="shared" si="1"/>
        <v>231750</v>
      </c>
      <c r="Q13" s="90">
        <f t="shared" si="1"/>
        <v>2255062.5</v>
      </c>
    </row>
    <row r="14" spans="1:17" ht="15.75" thickTop="1" x14ac:dyDescent="0.25">
      <c r="A14" s="84" t="s">
        <v>23</v>
      </c>
      <c r="B14" s="10"/>
      <c r="C14" s="10"/>
      <c r="D14" s="11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91"/>
    </row>
    <row r="15" spans="1:17" x14ac:dyDescent="0.25">
      <c r="A15" s="86"/>
      <c r="B15" s="24" t="s">
        <v>24</v>
      </c>
      <c r="C15" s="25"/>
      <c r="D15" s="25"/>
      <c r="E15" s="18">
        <v>28856.249999999996</v>
      </c>
      <c r="F15" s="18">
        <v>131245.56818181818</v>
      </c>
      <c r="G15" s="18">
        <v>131245.56818181818</v>
      </c>
      <c r="H15" s="18">
        <v>131245.56818181818</v>
      </c>
      <c r="I15" s="18">
        <v>131245.56818181818</v>
      </c>
      <c r="J15" s="18">
        <v>131245.56818181818</v>
      </c>
      <c r="K15" s="18">
        <v>131245.56818181818</v>
      </c>
      <c r="L15" s="18">
        <v>131245.56818181818</v>
      </c>
      <c r="M15" s="18">
        <v>131245.56818181818</v>
      </c>
      <c r="N15" s="18">
        <v>131245.56818181818</v>
      </c>
      <c r="O15" s="18">
        <v>131245.56818181818</v>
      </c>
      <c r="P15" s="18">
        <v>131245.56818181818</v>
      </c>
      <c r="Q15" s="88">
        <f>SUM(E15:P15)</f>
        <v>1472557.4999999995</v>
      </c>
    </row>
    <row r="16" spans="1:17" x14ac:dyDescent="0.25">
      <c r="A16" s="86"/>
      <c r="B16" s="26" t="s">
        <v>25</v>
      </c>
      <c r="C16" s="11"/>
      <c r="D16" s="27"/>
      <c r="E16" s="18">
        <v>1955.2291666666667</v>
      </c>
      <c r="F16" s="18">
        <v>5542.7587121212118</v>
      </c>
      <c r="G16" s="18">
        <v>6622.7587121212118</v>
      </c>
      <c r="H16" s="18">
        <v>6622.7587121212118</v>
      </c>
      <c r="I16" s="18">
        <v>6622.7587121212118</v>
      </c>
      <c r="J16" s="18">
        <v>6622.7587121212118</v>
      </c>
      <c r="K16" s="18">
        <v>6622.7587121212118</v>
      </c>
      <c r="L16" s="18">
        <v>6622.7587121212118</v>
      </c>
      <c r="M16" s="18">
        <v>6622.7587121212118</v>
      </c>
      <c r="N16" s="18">
        <v>6622.7587121212118</v>
      </c>
      <c r="O16" s="18">
        <v>6622.7587121212118</v>
      </c>
      <c r="P16" s="18">
        <v>21622.758712121213</v>
      </c>
      <c r="Q16" s="88">
        <f t="shared" ref="Q16:Q18" si="2">SUM(E16:P16)</f>
        <v>88725.574999999997</v>
      </c>
    </row>
    <row r="17" spans="1:17" x14ac:dyDescent="0.25">
      <c r="A17" s="86"/>
      <c r="B17" s="26" t="s">
        <v>26</v>
      </c>
      <c r="C17" s="13"/>
      <c r="D17" s="25"/>
      <c r="E17" s="18">
        <v>20300</v>
      </c>
      <c r="F17" s="18">
        <v>96488.257575757583</v>
      </c>
      <c r="G17" s="18">
        <v>1805.340909090909</v>
      </c>
      <c r="H17" s="18">
        <v>7988.3766233766228</v>
      </c>
      <c r="I17" s="18">
        <v>18722.007575757576</v>
      </c>
      <c r="J17" s="18">
        <v>1805.340909090909</v>
      </c>
      <c r="K17" s="18">
        <v>48488.674242424247</v>
      </c>
      <c r="L17" s="18">
        <v>12571.709956709956</v>
      </c>
      <c r="M17" s="18">
        <v>6388.674242424242</v>
      </c>
      <c r="N17" s="18">
        <v>19972.007575757576</v>
      </c>
      <c r="O17" s="18">
        <v>5555.340909090909</v>
      </c>
      <c r="P17" s="18">
        <v>10488.376623376622</v>
      </c>
      <c r="Q17" s="88">
        <f t="shared" si="2"/>
        <v>250574.10714285719</v>
      </c>
    </row>
    <row r="18" spans="1:17" x14ac:dyDescent="0.25">
      <c r="A18" s="86"/>
      <c r="B18" s="28" t="s">
        <v>27</v>
      </c>
      <c r="C18" s="13"/>
      <c r="D18" s="29"/>
      <c r="E18" s="18">
        <v>20942.8125</v>
      </c>
      <c r="F18" s="18">
        <v>44738.267045454544</v>
      </c>
      <c r="G18" s="18">
        <v>28238.267045454544</v>
      </c>
      <c r="H18" s="18">
        <v>28238.267045454544</v>
      </c>
      <c r="I18" s="18">
        <v>28238.267045454544</v>
      </c>
      <c r="J18" s="18">
        <v>28238.267045454544</v>
      </c>
      <c r="K18" s="18">
        <v>28238.267045454544</v>
      </c>
      <c r="L18" s="18">
        <v>28238.267045454544</v>
      </c>
      <c r="M18" s="18">
        <v>28238.267045454544</v>
      </c>
      <c r="N18" s="18">
        <v>28238.267045454544</v>
      </c>
      <c r="O18" s="18">
        <v>28238.267045454544</v>
      </c>
      <c r="P18" s="18">
        <v>28238.267045454544</v>
      </c>
      <c r="Q18" s="88">
        <f t="shared" si="2"/>
        <v>348063.74999999988</v>
      </c>
    </row>
    <row r="19" spans="1:17" x14ac:dyDescent="0.25">
      <c r="A19" s="84" t="s">
        <v>28</v>
      </c>
      <c r="B19" s="12"/>
      <c r="C19" s="12"/>
      <c r="D19" s="11"/>
      <c r="E19" s="30">
        <f>SUM(E15:E18)</f>
        <v>72054.291666666657</v>
      </c>
      <c r="F19" s="30">
        <f t="shared" ref="F19:Q19" si="3">SUM(F15:F18)</f>
        <v>278014.8515151515</v>
      </c>
      <c r="G19" s="30">
        <f t="shared" si="3"/>
        <v>167911.93484848482</v>
      </c>
      <c r="H19" s="30">
        <f t="shared" si="3"/>
        <v>174094.97056277056</v>
      </c>
      <c r="I19" s="30">
        <f t="shared" si="3"/>
        <v>184828.6015151515</v>
      </c>
      <c r="J19" s="30">
        <f t="shared" si="3"/>
        <v>167911.93484848482</v>
      </c>
      <c r="K19" s="30">
        <f t="shared" si="3"/>
        <v>214595.26818181819</v>
      </c>
      <c r="L19" s="30">
        <f t="shared" si="3"/>
        <v>178678.30389610387</v>
      </c>
      <c r="M19" s="30">
        <f t="shared" si="3"/>
        <v>172495.26818181819</v>
      </c>
      <c r="N19" s="30">
        <f t="shared" si="3"/>
        <v>186078.6015151515</v>
      </c>
      <c r="O19" s="30">
        <f t="shared" si="3"/>
        <v>171661.93484848482</v>
      </c>
      <c r="P19" s="30">
        <f t="shared" si="3"/>
        <v>191594.97056277056</v>
      </c>
      <c r="Q19" s="92">
        <f t="shared" si="3"/>
        <v>2159920.9321428565</v>
      </c>
    </row>
    <row r="20" spans="1:17" ht="15.75" thickBot="1" x14ac:dyDescent="0.3">
      <c r="A20" s="93" t="s">
        <v>29</v>
      </c>
      <c r="B20" s="31"/>
      <c r="C20" s="31"/>
      <c r="D20" s="32"/>
      <c r="E20" s="22">
        <f>E13-E19</f>
        <v>224851.95833333334</v>
      </c>
      <c r="F20" s="22">
        <f t="shared" ref="F20:Q20" si="4">F13-F19</f>
        <v>-278014.8515151515</v>
      </c>
      <c r="G20" s="22">
        <f t="shared" si="4"/>
        <v>128994.31515151518</v>
      </c>
      <c r="H20" s="22">
        <f t="shared" si="4"/>
        <v>-174094.97056277056</v>
      </c>
      <c r="I20" s="22">
        <f t="shared" si="4"/>
        <v>112077.6484848485</v>
      </c>
      <c r="J20" s="22">
        <f t="shared" si="4"/>
        <v>-25411.934848484816</v>
      </c>
      <c r="K20" s="22">
        <f t="shared" si="4"/>
        <v>160685.98181818181</v>
      </c>
      <c r="L20" s="22">
        <f t="shared" si="4"/>
        <v>-178678.30389610387</v>
      </c>
      <c r="M20" s="22">
        <f t="shared" si="4"/>
        <v>145410.98181818181</v>
      </c>
      <c r="N20" s="22">
        <f t="shared" si="4"/>
        <v>-186078.6015151515</v>
      </c>
      <c r="O20" s="22">
        <f t="shared" si="4"/>
        <v>125244.31515151518</v>
      </c>
      <c r="P20" s="22">
        <f t="shared" si="4"/>
        <v>40155.029437229445</v>
      </c>
      <c r="Q20" s="94">
        <f t="shared" si="4"/>
        <v>95141.567857143469</v>
      </c>
    </row>
    <row r="21" spans="1:17" ht="15.75" thickTop="1" x14ac:dyDescent="0.25">
      <c r="A21" s="86"/>
      <c r="B21" s="13"/>
      <c r="C21" s="13"/>
      <c r="D21" s="33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95"/>
    </row>
    <row r="22" spans="1:17" x14ac:dyDescent="0.25">
      <c r="A22" s="84" t="s">
        <v>30</v>
      </c>
      <c r="B22" s="33"/>
      <c r="C22" s="33"/>
      <c r="D22" s="33"/>
      <c r="E22" s="35">
        <v>13382.291666666686</v>
      </c>
      <c r="F22" s="36">
        <f t="shared" ref="F22:Q22" si="5">E24</f>
        <v>238234.25000000003</v>
      </c>
      <c r="G22" s="36">
        <f t="shared" si="5"/>
        <v>-39780.601515151473</v>
      </c>
      <c r="H22" s="36">
        <f t="shared" si="5"/>
        <v>89213.713636363711</v>
      </c>
      <c r="I22" s="36">
        <f t="shared" si="5"/>
        <v>-84881.256926406844</v>
      </c>
      <c r="J22" s="36">
        <f t="shared" si="5"/>
        <v>27196.391558441654</v>
      </c>
      <c r="K22" s="36">
        <f t="shared" si="5"/>
        <v>1784.4567099568376</v>
      </c>
      <c r="L22" s="36">
        <f t="shared" si="5"/>
        <v>162470.43852813865</v>
      </c>
      <c r="M22" s="36">
        <f t="shared" si="5"/>
        <v>-16207.86536796522</v>
      </c>
      <c r="N22" s="36">
        <f t="shared" si="5"/>
        <v>129203.11645021659</v>
      </c>
      <c r="O22" s="36">
        <f t="shared" si="5"/>
        <v>-56875.48506493491</v>
      </c>
      <c r="P22" s="36">
        <f t="shared" si="5"/>
        <v>68368.830086580274</v>
      </c>
      <c r="Q22" s="96">
        <f t="shared" si="5"/>
        <v>108523.85952380972</v>
      </c>
    </row>
    <row r="23" spans="1:17" x14ac:dyDescent="0.25">
      <c r="A23" s="86"/>
      <c r="B23" s="13"/>
      <c r="C23" s="13"/>
      <c r="D23" s="33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95"/>
    </row>
    <row r="24" spans="1:17" ht="15.75" thickBot="1" x14ac:dyDescent="0.3">
      <c r="A24" s="84" t="s">
        <v>31</v>
      </c>
      <c r="B24" s="37"/>
      <c r="C24" s="37"/>
      <c r="D24" s="37"/>
      <c r="E24" s="38">
        <f>E20+E22</f>
        <v>238234.25000000003</v>
      </c>
      <c r="F24" s="38">
        <f t="shared" ref="F24:Q24" si="6">F20+F22</f>
        <v>-39780.601515151473</v>
      </c>
      <c r="G24" s="38">
        <f t="shared" si="6"/>
        <v>89213.713636363711</v>
      </c>
      <c r="H24" s="38">
        <f t="shared" si="6"/>
        <v>-84881.256926406844</v>
      </c>
      <c r="I24" s="38">
        <f t="shared" si="6"/>
        <v>27196.391558441654</v>
      </c>
      <c r="J24" s="38">
        <f t="shared" si="6"/>
        <v>1784.4567099568376</v>
      </c>
      <c r="K24" s="38">
        <f t="shared" si="6"/>
        <v>162470.43852813865</v>
      </c>
      <c r="L24" s="38">
        <f t="shared" si="6"/>
        <v>-16207.86536796522</v>
      </c>
      <c r="M24" s="38">
        <f t="shared" si="6"/>
        <v>129203.11645021659</v>
      </c>
      <c r="N24" s="38">
        <f t="shared" si="6"/>
        <v>-56875.48506493491</v>
      </c>
      <c r="O24" s="38">
        <f t="shared" si="6"/>
        <v>68368.830086580274</v>
      </c>
      <c r="P24" s="38">
        <f t="shared" si="6"/>
        <v>108523.85952380972</v>
      </c>
      <c r="Q24" s="97">
        <f t="shared" si="6"/>
        <v>203665.42738095319</v>
      </c>
    </row>
    <row r="25" spans="1:17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</row>
    <row r="26" spans="1:17" x14ac:dyDescent="0.25">
      <c r="A26" s="42" t="s">
        <v>32</v>
      </c>
      <c r="B26" s="37"/>
      <c r="C26" s="37"/>
      <c r="D26" s="37"/>
      <c r="E26" s="43">
        <v>50000</v>
      </c>
      <c r="F26" s="43">
        <v>50000</v>
      </c>
      <c r="G26" s="43">
        <v>50000</v>
      </c>
      <c r="H26" s="43">
        <v>50000</v>
      </c>
      <c r="I26" s="43">
        <v>50000</v>
      </c>
      <c r="J26" s="43">
        <v>50000</v>
      </c>
      <c r="K26" s="43">
        <v>50000</v>
      </c>
      <c r="L26" s="43">
        <v>50000</v>
      </c>
      <c r="M26" s="43">
        <v>50000</v>
      </c>
      <c r="N26" s="43">
        <v>50000</v>
      </c>
      <c r="O26" s="43">
        <v>50000</v>
      </c>
      <c r="P26" s="43">
        <v>50000</v>
      </c>
      <c r="Q26" s="44"/>
    </row>
    <row r="27" spans="1:17" ht="15.75" thickBot="1" x14ac:dyDescent="0.3">
      <c r="A27" s="45" t="s">
        <v>33</v>
      </c>
      <c r="B27" s="46"/>
      <c r="C27" s="46"/>
      <c r="D27" s="46"/>
      <c r="E27" s="47">
        <f>E24-E26</f>
        <v>188234.25000000003</v>
      </c>
      <c r="F27" s="47">
        <f t="shared" ref="F27:P27" si="7">F24-F26</f>
        <v>-89780.601515151473</v>
      </c>
      <c r="G27" s="47">
        <f t="shared" si="7"/>
        <v>39213.713636363711</v>
      </c>
      <c r="H27" s="47">
        <f t="shared" si="7"/>
        <v>-134881.25692640684</v>
      </c>
      <c r="I27" s="47">
        <f t="shared" si="7"/>
        <v>-22803.608441558346</v>
      </c>
      <c r="J27" s="47">
        <f t="shared" si="7"/>
        <v>-48215.543290043162</v>
      </c>
      <c r="K27" s="47">
        <f t="shared" si="7"/>
        <v>112470.43852813865</v>
      </c>
      <c r="L27" s="47">
        <f t="shared" si="7"/>
        <v>-66207.86536796522</v>
      </c>
      <c r="M27" s="47">
        <f t="shared" si="7"/>
        <v>79203.116450216592</v>
      </c>
      <c r="N27" s="47">
        <f t="shared" si="7"/>
        <v>-106875.48506493491</v>
      </c>
      <c r="O27" s="47">
        <f t="shared" si="7"/>
        <v>18368.830086580274</v>
      </c>
      <c r="P27" s="47">
        <f t="shared" si="7"/>
        <v>58523.859523809719</v>
      </c>
      <c r="Q27" s="48"/>
    </row>
    <row r="28" spans="1:17" x14ac:dyDescent="0.25">
      <c r="A28" s="49"/>
      <c r="B28" s="49"/>
      <c r="C28" s="49"/>
      <c r="D28" s="50"/>
      <c r="E28" s="49"/>
      <c r="F28" s="49"/>
      <c r="G28" s="49"/>
      <c r="H28" s="49"/>
      <c r="I28" s="49"/>
      <c r="J28" s="49"/>
      <c r="L28" s="49"/>
      <c r="M28" s="49"/>
      <c r="N28" s="49"/>
      <c r="O28" s="49"/>
      <c r="P28" s="49"/>
      <c r="Q28" s="49"/>
    </row>
    <row r="29" spans="1:17" x14ac:dyDescent="0.25">
      <c r="A29" s="49" t="s">
        <v>34</v>
      </c>
      <c r="B29" s="49"/>
      <c r="C29" s="49"/>
      <c r="D29" s="50"/>
      <c r="E29" s="49"/>
      <c r="F29" s="49"/>
      <c r="G29" s="49"/>
      <c r="H29" s="49"/>
      <c r="I29" s="49"/>
      <c r="J29" s="49"/>
      <c r="L29" s="49"/>
      <c r="M29" s="49"/>
      <c r="N29" s="49"/>
      <c r="O29" s="49"/>
      <c r="P29" s="49"/>
      <c r="Q29" s="49"/>
    </row>
  </sheetData>
  <mergeCells count="5">
    <mergeCell ref="E1:Q1"/>
    <mergeCell ref="E2:Q2"/>
    <mergeCell ref="E3:Q3"/>
    <mergeCell ref="E4:Q4"/>
    <mergeCell ref="A5:D5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workbookViewId="0"/>
  </sheetViews>
  <sheetFormatPr defaultRowHeight="15" x14ac:dyDescent="0.25"/>
  <cols>
    <col min="1" max="1" width="2" customWidth="1"/>
    <col min="2" max="2" width="4" customWidth="1"/>
    <col min="4" max="4" width="30.7109375" customWidth="1"/>
    <col min="5" max="5" width="8.85546875" bestFit="1" customWidth="1"/>
    <col min="6" max="6" width="9.28515625" bestFit="1" customWidth="1"/>
    <col min="7" max="7" width="8.85546875" bestFit="1" customWidth="1"/>
    <col min="8" max="8" width="9.5703125" bestFit="1" customWidth="1"/>
    <col min="9" max="10" width="8.5703125" bestFit="1" customWidth="1"/>
    <col min="11" max="11" width="8.85546875" bestFit="1" customWidth="1"/>
    <col min="12" max="12" width="9.28515625" bestFit="1" customWidth="1"/>
    <col min="13" max="13" width="8.85546875" bestFit="1" customWidth="1"/>
    <col min="14" max="14" width="9.5703125" bestFit="1" customWidth="1"/>
    <col min="15" max="15" width="8.85546875" bestFit="1" customWidth="1"/>
    <col min="16" max="16" width="9.28515625" bestFit="1" customWidth="1"/>
    <col min="17" max="17" width="9.7109375" bestFit="1" customWidth="1"/>
  </cols>
  <sheetData>
    <row r="1" spans="1:17" ht="15.75" x14ac:dyDescent="0.25">
      <c r="A1" s="70"/>
      <c r="B1" s="71"/>
      <c r="C1" s="71"/>
      <c r="D1" s="71"/>
      <c r="E1" s="72" t="s">
        <v>0</v>
      </c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3"/>
    </row>
    <row r="2" spans="1:17" ht="15.75" x14ac:dyDescent="0.25">
      <c r="A2" s="74"/>
      <c r="B2" s="1"/>
      <c r="C2" s="1"/>
      <c r="D2" s="1"/>
      <c r="E2" s="67" t="s">
        <v>1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75"/>
    </row>
    <row r="3" spans="1:17" x14ac:dyDescent="0.25">
      <c r="A3" s="76"/>
      <c r="B3" s="2"/>
      <c r="C3" s="2"/>
      <c r="D3" s="2"/>
      <c r="E3" s="68" t="s">
        <v>2</v>
      </c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77"/>
    </row>
    <row r="4" spans="1:17" x14ac:dyDescent="0.25">
      <c r="A4" s="78"/>
      <c r="B4" s="3"/>
      <c r="C4" s="3"/>
      <c r="D4" s="4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79"/>
    </row>
    <row r="5" spans="1:17" ht="33" x14ac:dyDescent="0.25">
      <c r="A5" s="80"/>
      <c r="B5" s="66"/>
      <c r="C5" s="66"/>
      <c r="D5" s="66"/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6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81" t="s">
        <v>15</v>
      </c>
    </row>
    <row r="6" spans="1:17" x14ac:dyDescent="0.25">
      <c r="A6" s="82"/>
      <c r="B6" s="7"/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83"/>
    </row>
    <row r="7" spans="1:17" x14ac:dyDescent="0.25">
      <c r="A7" s="84" t="s">
        <v>35</v>
      </c>
      <c r="B7" s="10"/>
      <c r="C7" s="10"/>
      <c r="D7" s="11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</row>
    <row r="8" spans="1:17" x14ac:dyDescent="0.25">
      <c r="A8" s="85"/>
      <c r="B8" s="12" t="s">
        <v>17</v>
      </c>
      <c r="C8" s="12"/>
      <c r="D8" s="11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9"/>
    </row>
    <row r="9" spans="1:17" x14ac:dyDescent="0.25">
      <c r="A9" s="86"/>
      <c r="B9" s="13"/>
      <c r="C9" s="14" t="s">
        <v>18</v>
      </c>
      <c r="D9" s="11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87"/>
    </row>
    <row r="10" spans="1:17" x14ac:dyDescent="0.25">
      <c r="A10" s="86"/>
      <c r="B10" s="16" t="s">
        <v>19</v>
      </c>
      <c r="C10" s="14"/>
      <c r="D10" s="11"/>
      <c r="E10" s="17">
        <v>296906.25</v>
      </c>
      <c r="F10" s="18">
        <v>0</v>
      </c>
      <c r="G10" s="18">
        <v>296906.25</v>
      </c>
      <c r="H10" s="18">
        <v>0</v>
      </c>
      <c r="I10" s="18">
        <v>296906.25</v>
      </c>
      <c r="J10" s="18">
        <v>0</v>
      </c>
      <c r="K10" s="18">
        <v>296906.25</v>
      </c>
      <c r="L10" s="18">
        <v>0</v>
      </c>
      <c r="M10" s="18">
        <v>296906.25</v>
      </c>
      <c r="N10" s="18">
        <v>0</v>
      </c>
      <c r="O10" s="18">
        <v>296906.25</v>
      </c>
      <c r="P10" s="18">
        <v>0</v>
      </c>
      <c r="Q10" s="88">
        <f>SUM(E10:P10)</f>
        <v>1781437.5</v>
      </c>
    </row>
    <row r="11" spans="1:17" x14ac:dyDescent="0.25">
      <c r="A11" s="86"/>
      <c r="B11" s="16" t="s">
        <v>20</v>
      </c>
      <c r="C11" s="14"/>
      <c r="D11" s="11"/>
      <c r="E11" s="17">
        <v>0</v>
      </c>
      <c r="F11" s="18">
        <v>0</v>
      </c>
      <c r="G11" s="18">
        <v>0</v>
      </c>
      <c r="H11" s="18">
        <v>0</v>
      </c>
      <c r="I11" s="18">
        <v>0</v>
      </c>
      <c r="J11" s="18">
        <v>142500</v>
      </c>
      <c r="K11" s="18">
        <v>28437.5</v>
      </c>
      <c r="L11" s="18">
        <v>0</v>
      </c>
      <c r="M11" s="18">
        <v>21000</v>
      </c>
      <c r="N11" s="18">
        <v>0</v>
      </c>
      <c r="O11" s="18">
        <v>0</v>
      </c>
      <c r="P11" s="18">
        <v>170937.5</v>
      </c>
      <c r="Q11" s="88">
        <f t="shared" ref="Q11:Q12" si="0">SUM(E11:P11)</f>
        <v>362875</v>
      </c>
    </row>
    <row r="12" spans="1:17" x14ac:dyDescent="0.25">
      <c r="A12" s="86"/>
      <c r="B12" s="16" t="s">
        <v>21</v>
      </c>
      <c r="C12" s="14"/>
      <c r="D12" s="11"/>
      <c r="E12" s="17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49937.5</v>
      </c>
      <c r="L12" s="18">
        <v>0</v>
      </c>
      <c r="M12" s="18">
        <v>0</v>
      </c>
      <c r="N12" s="18">
        <v>0</v>
      </c>
      <c r="O12" s="18">
        <v>0</v>
      </c>
      <c r="P12" s="18">
        <v>60812.5</v>
      </c>
      <c r="Q12" s="88">
        <f t="shared" si="0"/>
        <v>110750</v>
      </c>
    </row>
    <row r="13" spans="1:17" ht="15.75" thickBot="1" x14ac:dyDescent="0.3">
      <c r="A13" s="89" t="s">
        <v>36</v>
      </c>
      <c r="B13" s="19"/>
      <c r="C13" s="19"/>
      <c r="D13" s="20"/>
      <c r="E13" s="21">
        <f>SUM(E10:E12)</f>
        <v>296906.25</v>
      </c>
      <c r="F13" s="21">
        <f t="shared" ref="F13:Q13" si="1">SUM(F10:F12)</f>
        <v>0</v>
      </c>
      <c r="G13" s="21">
        <f t="shared" si="1"/>
        <v>296906.25</v>
      </c>
      <c r="H13" s="21">
        <f t="shared" si="1"/>
        <v>0</v>
      </c>
      <c r="I13" s="21">
        <f t="shared" si="1"/>
        <v>296906.25</v>
      </c>
      <c r="J13" s="21">
        <f t="shared" si="1"/>
        <v>142500</v>
      </c>
      <c r="K13" s="21">
        <f t="shared" si="1"/>
        <v>375281.25</v>
      </c>
      <c r="L13" s="21">
        <f t="shared" si="1"/>
        <v>0</v>
      </c>
      <c r="M13" s="21">
        <f t="shared" si="1"/>
        <v>317906.25</v>
      </c>
      <c r="N13" s="21">
        <f t="shared" si="1"/>
        <v>0</v>
      </c>
      <c r="O13" s="21">
        <f t="shared" si="1"/>
        <v>296906.25</v>
      </c>
      <c r="P13" s="21">
        <f t="shared" si="1"/>
        <v>231750</v>
      </c>
      <c r="Q13" s="90">
        <f t="shared" si="1"/>
        <v>2255062.5</v>
      </c>
    </row>
    <row r="14" spans="1:17" ht="15.75" thickTop="1" x14ac:dyDescent="0.25">
      <c r="A14" s="84" t="s">
        <v>37</v>
      </c>
      <c r="B14" s="10"/>
      <c r="C14" s="10"/>
      <c r="D14" s="11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91"/>
    </row>
    <row r="15" spans="1:17" x14ac:dyDescent="0.25">
      <c r="A15" s="86"/>
      <c r="B15" s="24" t="s">
        <v>24</v>
      </c>
      <c r="C15" s="25"/>
      <c r="D15" s="25"/>
      <c r="E15" s="18">
        <v>28856.249999999996</v>
      </c>
      <c r="F15" s="18">
        <v>131245.56818181818</v>
      </c>
      <c r="G15" s="18">
        <v>131245.56818181818</v>
      </c>
      <c r="H15" s="18">
        <v>131245.56818181818</v>
      </c>
      <c r="I15" s="18">
        <v>131245.56818181818</v>
      </c>
      <c r="J15" s="18">
        <v>131245.56818181818</v>
      </c>
      <c r="K15" s="18">
        <v>131245.56818181818</v>
      </c>
      <c r="L15" s="18">
        <v>131245.56818181818</v>
      </c>
      <c r="M15" s="18">
        <v>131245.56818181818</v>
      </c>
      <c r="N15" s="18">
        <v>131245.56818181818</v>
      </c>
      <c r="O15" s="18">
        <v>131245.56818181818</v>
      </c>
      <c r="P15" s="18">
        <v>131245.56818181818</v>
      </c>
      <c r="Q15" s="88">
        <f>SUM(E15:P15)</f>
        <v>1472557.4999999995</v>
      </c>
    </row>
    <row r="16" spans="1:17" x14ac:dyDescent="0.25">
      <c r="A16" s="86"/>
      <c r="B16" s="26" t="s">
        <v>25</v>
      </c>
      <c r="C16" s="11"/>
      <c r="D16" s="27"/>
      <c r="E16" s="18">
        <v>1955.2291666666667</v>
      </c>
      <c r="F16" s="18">
        <v>5542.7587121212118</v>
      </c>
      <c r="G16" s="18">
        <v>6622.7587121212118</v>
      </c>
      <c r="H16" s="18">
        <v>6622.7587121212118</v>
      </c>
      <c r="I16" s="18">
        <v>6622.7587121212118</v>
      </c>
      <c r="J16" s="18">
        <v>6622.7587121212118</v>
      </c>
      <c r="K16" s="18">
        <v>6622.7587121212118</v>
      </c>
      <c r="L16" s="18">
        <v>6622.7587121212118</v>
      </c>
      <c r="M16" s="18">
        <v>6622.7587121212118</v>
      </c>
      <c r="N16" s="18">
        <v>6622.7587121212118</v>
      </c>
      <c r="O16" s="18">
        <v>6622.7587121212118</v>
      </c>
      <c r="P16" s="18">
        <v>21622.758712121213</v>
      </c>
      <c r="Q16" s="88">
        <f t="shared" ref="Q16:Q18" si="2">SUM(E16:P16)</f>
        <v>88725.574999999997</v>
      </c>
    </row>
    <row r="17" spans="1:17" x14ac:dyDescent="0.25">
      <c r="A17" s="86"/>
      <c r="B17" s="26" t="s">
        <v>26</v>
      </c>
      <c r="C17" s="13"/>
      <c r="D17" s="25"/>
      <c r="E17" s="18">
        <v>20300</v>
      </c>
      <c r="F17" s="18">
        <v>96488.257575757583</v>
      </c>
      <c r="G17" s="18">
        <v>1805.340909090909</v>
      </c>
      <c r="H17" s="18">
        <v>7988.3766233766228</v>
      </c>
      <c r="I17" s="18">
        <v>18722.007575757576</v>
      </c>
      <c r="J17" s="18">
        <v>1805.340909090909</v>
      </c>
      <c r="K17" s="18">
        <v>48488.674242424247</v>
      </c>
      <c r="L17" s="18">
        <v>12571.709956709956</v>
      </c>
      <c r="M17" s="18">
        <v>6388.674242424242</v>
      </c>
      <c r="N17" s="18">
        <v>19972.007575757576</v>
      </c>
      <c r="O17" s="18">
        <v>5555.340909090909</v>
      </c>
      <c r="P17" s="18">
        <v>10488.376623376622</v>
      </c>
      <c r="Q17" s="88">
        <f t="shared" si="2"/>
        <v>250574.10714285719</v>
      </c>
    </row>
    <row r="18" spans="1:17" x14ac:dyDescent="0.25">
      <c r="A18" s="86"/>
      <c r="B18" s="28" t="s">
        <v>27</v>
      </c>
      <c r="C18" s="13"/>
      <c r="D18" s="29"/>
      <c r="E18" s="18">
        <v>20942.8125</v>
      </c>
      <c r="F18" s="18">
        <v>44738.267045454544</v>
      </c>
      <c r="G18" s="18">
        <v>28238.267045454544</v>
      </c>
      <c r="H18" s="18">
        <v>28238.267045454544</v>
      </c>
      <c r="I18" s="18">
        <v>28238.267045454544</v>
      </c>
      <c r="J18" s="18">
        <v>28238.267045454544</v>
      </c>
      <c r="K18" s="18">
        <v>28238.267045454544</v>
      </c>
      <c r="L18" s="18">
        <v>28238.267045454544</v>
      </c>
      <c r="M18" s="18">
        <v>28238.267045454544</v>
      </c>
      <c r="N18" s="18">
        <v>28238.267045454544</v>
      </c>
      <c r="O18" s="18">
        <v>28238.267045454544</v>
      </c>
      <c r="P18" s="18">
        <v>28238.267045454544</v>
      </c>
      <c r="Q18" s="88">
        <f t="shared" si="2"/>
        <v>348063.74999999988</v>
      </c>
    </row>
    <row r="19" spans="1:17" x14ac:dyDescent="0.25">
      <c r="A19" s="84" t="s">
        <v>38</v>
      </c>
      <c r="B19" s="12"/>
      <c r="C19" s="12"/>
      <c r="D19" s="11"/>
      <c r="E19" s="30">
        <f>SUM(E15:E18)</f>
        <v>72054.291666666657</v>
      </c>
      <c r="F19" s="30">
        <f t="shared" ref="F19:Q19" si="3">SUM(F15:F18)</f>
        <v>278014.8515151515</v>
      </c>
      <c r="G19" s="30">
        <f t="shared" si="3"/>
        <v>167911.93484848482</v>
      </c>
      <c r="H19" s="30">
        <f t="shared" si="3"/>
        <v>174094.97056277056</v>
      </c>
      <c r="I19" s="30">
        <f t="shared" si="3"/>
        <v>184828.6015151515</v>
      </c>
      <c r="J19" s="30">
        <f t="shared" si="3"/>
        <v>167911.93484848482</v>
      </c>
      <c r="K19" s="30">
        <f t="shared" si="3"/>
        <v>214595.26818181819</v>
      </c>
      <c r="L19" s="30">
        <f t="shared" si="3"/>
        <v>178678.30389610387</v>
      </c>
      <c r="M19" s="30">
        <f t="shared" si="3"/>
        <v>172495.26818181819</v>
      </c>
      <c r="N19" s="30">
        <f t="shared" si="3"/>
        <v>186078.6015151515</v>
      </c>
      <c r="O19" s="30">
        <f t="shared" si="3"/>
        <v>171661.93484848482</v>
      </c>
      <c r="P19" s="30">
        <f t="shared" si="3"/>
        <v>191594.97056277056</v>
      </c>
      <c r="Q19" s="92">
        <f t="shared" si="3"/>
        <v>2159920.9321428565</v>
      </c>
    </row>
    <row r="20" spans="1:17" ht="15.75" thickBot="1" x14ac:dyDescent="0.3">
      <c r="A20" s="93" t="s">
        <v>39</v>
      </c>
      <c r="B20" s="31"/>
      <c r="C20" s="31"/>
      <c r="D20" s="32"/>
      <c r="E20" s="22">
        <f>E13-E19</f>
        <v>224851.95833333334</v>
      </c>
      <c r="F20" s="22">
        <f t="shared" ref="F20:Q20" si="4">F13-F19</f>
        <v>-278014.8515151515</v>
      </c>
      <c r="G20" s="22">
        <f t="shared" si="4"/>
        <v>128994.31515151518</v>
      </c>
      <c r="H20" s="22">
        <f t="shared" si="4"/>
        <v>-174094.97056277056</v>
      </c>
      <c r="I20" s="22">
        <f t="shared" si="4"/>
        <v>112077.6484848485</v>
      </c>
      <c r="J20" s="22">
        <f t="shared" si="4"/>
        <v>-25411.934848484816</v>
      </c>
      <c r="K20" s="22">
        <f t="shared" si="4"/>
        <v>160685.98181818181</v>
      </c>
      <c r="L20" s="22">
        <f t="shared" si="4"/>
        <v>-178678.30389610387</v>
      </c>
      <c r="M20" s="22">
        <f t="shared" si="4"/>
        <v>145410.98181818181</v>
      </c>
      <c r="N20" s="22">
        <f t="shared" si="4"/>
        <v>-186078.6015151515</v>
      </c>
      <c r="O20" s="22">
        <f t="shared" si="4"/>
        <v>125244.31515151518</v>
      </c>
      <c r="P20" s="22">
        <f t="shared" si="4"/>
        <v>40155.029437229445</v>
      </c>
      <c r="Q20" s="94">
        <f t="shared" si="4"/>
        <v>95141.567857143469</v>
      </c>
    </row>
    <row r="21" spans="1:17" ht="15.75" thickTop="1" x14ac:dyDescent="0.25">
      <c r="A21" s="86"/>
      <c r="B21" s="13"/>
      <c r="C21" s="13"/>
      <c r="D21" s="33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95"/>
    </row>
    <row r="22" spans="1:17" x14ac:dyDescent="0.25">
      <c r="A22" s="84" t="s">
        <v>30</v>
      </c>
      <c r="B22" s="33"/>
      <c r="C22" s="33"/>
      <c r="D22" s="33"/>
      <c r="E22" s="35">
        <v>13382.291666666686</v>
      </c>
      <c r="F22" s="36">
        <f t="shared" ref="F22:Q22" si="5">E24</f>
        <v>238234.25000000003</v>
      </c>
      <c r="G22" s="36">
        <f t="shared" si="5"/>
        <v>-39780.601515151473</v>
      </c>
      <c r="H22" s="36">
        <f t="shared" si="5"/>
        <v>89213.713636363711</v>
      </c>
      <c r="I22" s="36">
        <f t="shared" si="5"/>
        <v>-84881.256926406844</v>
      </c>
      <c r="J22" s="36">
        <f t="shared" si="5"/>
        <v>27196.391558441654</v>
      </c>
      <c r="K22" s="36">
        <f t="shared" si="5"/>
        <v>1784.4567099568376</v>
      </c>
      <c r="L22" s="36">
        <f t="shared" si="5"/>
        <v>162470.43852813865</v>
      </c>
      <c r="M22" s="36">
        <f t="shared" si="5"/>
        <v>-16207.86536796522</v>
      </c>
      <c r="N22" s="36">
        <f t="shared" si="5"/>
        <v>129203.11645021659</v>
      </c>
      <c r="O22" s="36">
        <f t="shared" si="5"/>
        <v>-56875.48506493491</v>
      </c>
      <c r="P22" s="36">
        <f t="shared" si="5"/>
        <v>68368.830086580274</v>
      </c>
      <c r="Q22" s="96">
        <f t="shared" si="5"/>
        <v>108523.85952380972</v>
      </c>
    </row>
    <row r="23" spans="1:17" x14ac:dyDescent="0.25">
      <c r="A23" s="86"/>
      <c r="B23" s="13"/>
      <c r="C23" s="13"/>
      <c r="D23" s="33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95"/>
    </row>
    <row r="24" spans="1:17" ht="15.75" thickBot="1" x14ac:dyDescent="0.3">
      <c r="A24" s="84" t="s">
        <v>31</v>
      </c>
      <c r="B24" s="37"/>
      <c r="C24" s="37"/>
      <c r="D24" s="37"/>
      <c r="E24" s="38">
        <f>E20+E22</f>
        <v>238234.25000000003</v>
      </c>
      <c r="F24" s="38">
        <f t="shared" ref="F24:Q24" si="6">F20+F22</f>
        <v>-39780.601515151473</v>
      </c>
      <c r="G24" s="38">
        <f t="shared" si="6"/>
        <v>89213.713636363711</v>
      </c>
      <c r="H24" s="38">
        <f t="shared" si="6"/>
        <v>-84881.256926406844</v>
      </c>
      <c r="I24" s="38">
        <f t="shared" si="6"/>
        <v>27196.391558441654</v>
      </c>
      <c r="J24" s="38">
        <f t="shared" si="6"/>
        <v>1784.4567099568376</v>
      </c>
      <c r="K24" s="38">
        <f t="shared" si="6"/>
        <v>162470.43852813865</v>
      </c>
      <c r="L24" s="38">
        <f t="shared" si="6"/>
        <v>-16207.86536796522</v>
      </c>
      <c r="M24" s="38">
        <f t="shared" si="6"/>
        <v>129203.11645021659</v>
      </c>
      <c r="N24" s="38">
        <f t="shared" si="6"/>
        <v>-56875.48506493491</v>
      </c>
      <c r="O24" s="38">
        <f t="shared" si="6"/>
        <v>68368.830086580274</v>
      </c>
      <c r="P24" s="38">
        <f t="shared" si="6"/>
        <v>108523.85952380972</v>
      </c>
      <c r="Q24" s="97">
        <f t="shared" si="6"/>
        <v>203665.42738095319</v>
      </c>
    </row>
    <row r="25" spans="1:17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</row>
    <row r="26" spans="1:17" x14ac:dyDescent="0.25">
      <c r="A26" s="42" t="s">
        <v>32</v>
      </c>
      <c r="B26" s="37"/>
      <c r="C26" s="37"/>
      <c r="D26" s="37"/>
      <c r="E26" s="43">
        <v>50000</v>
      </c>
      <c r="F26" s="43">
        <v>50000</v>
      </c>
      <c r="G26" s="43">
        <v>50000</v>
      </c>
      <c r="H26" s="43">
        <v>50000</v>
      </c>
      <c r="I26" s="43">
        <v>50000</v>
      </c>
      <c r="J26" s="43">
        <v>50000</v>
      </c>
      <c r="K26" s="43">
        <v>50000</v>
      </c>
      <c r="L26" s="43">
        <v>50000</v>
      </c>
      <c r="M26" s="43">
        <v>50000</v>
      </c>
      <c r="N26" s="43">
        <v>50000</v>
      </c>
      <c r="O26" s="43">
        <v>50000</v>
      </c>
      <c r="P26" s="43">
        <v>50000</v>
      </c>
      <c r="Q26" s="44"/>
    </row>
    <row r="27" spans="1:17" ht="15.75" thickBot="1" x14ac:dyDescent="0.3">
      <c r="A27" s="45" t="s">
        <v>33</v>
      </c>
      <c r="B27" s="46"/>
      <c r="C27" s="46"/>
      <c r="D27" s="46"/>
      <c r="E27" s="47">
        <f>E24-E26</f>
        <v>188234.25000000003</v>
      </c>
      <c r="F27" s="47">
        <f t="shared" ref="F27:P27" si="7">F24-F26</f>
        <v>-89780.601515151473</v>
      </c>
      <c r="G27" s="47">
        <f t="shared" si="7"/>
        <v>39213.713636363711</v>
      </c>
      <c r="H27" s="47">
        <f t="shared" si="7"/>
        <v>-134881.25692640684</v>
      </c>
      <c r="I27" s="47">
        <f t="shared" si="7"/>
        <v>-22803.608441558346</v>
      </c>
      <c r="J27" s="47">
        <f t="shared" si="7"/>
        <v>-48215.543290043162</v>
      </c>
      <c r="K27" s="47">
        <f t="shared" si="7"/>
        <v>112470.43852813865</v>
      </c>
      <c r="L27" s="47">
        <f t="shared" si="7"/>
        <v>-66207.86536796522</v>
      </c>
      <c r="M27" s="47">
        <f t="shared" si="7"/>
        <v>79203.116450216592</v>
      </c>
      <c r="N27" s="47">
        <f t="shared" si="7"/>
        <v>-106875.48506493491</v>
      </c>
      <c r="O27" s="47">
        <f t="shared" si="7"/>
        <v>18368.830086580274</v>
      </c>
      <c r="P27" s="47">
        <f t="shared" si="7"/>
        <v>58523.859523809719</v>
      </c>
      <c r="Q27" s="48"/>
    </row>
    <row r="28" spans="1:17" x14ac:dyDescent="0.25">
      <c r="A28" s="49"/>
      <c r="B28" s="49"/>
      <c r="C28" s="49"/>
      <c r="D28" s="50"/>
      <c r="E28" s="49"/>
      <c r="F28" s="49"/>
      <c r="G28" s="49"/>
      <c r="H28" s="49"/>
      <c r="I28" s="49"/>
      <c r="J28" s="49"/>
      <c r="L28" s="49"/>
      <c r="M28" s="49"/>
      <c r="N28" s="49"/>
      <c r="O28" s="49"/>
      <c r="P28" s="49"/>
      <c r="Q28" s="49"/>
    </row>
    <row r="29" spans="1:17" x14ac:dyDescent="0.25">
      <c r="A29" s="49" t="s">
        <v>34</v>
      </c>
      <c r="B29" s="49"/>
      <c r="C29" s="49"/>
      <c r="D29" s="50"/>
      <c r="E29" s="49"/>
      <c r="F29" s="49"/>
      <c r="G29" s="49"/>
      <c r="H29" s="49"/>
      <c r="I29" s="49"/>
      <c r="J29" s="49"/>
      <c r="L29" s="49"/>
      <c r="M29" s="49"/>
      <c r="N29" s="49"/>
      <c r="O29" s="49"/>
      <c r="P29" s="49"/>
      <c r="Q29" s="49"/>
    </row>
  </sheetData>
  <mergeCells count="5">
    <mergeCell ref="E2:Q2"/>
    <mergeCell ref="E3:Q3"/>
    <mergeCell ref="E4:Q4"/>
    <mergeCell ref="A5:D5"/>
    <mergeCell ref="E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workbookViewId="0"/>
  </sheetViews>
  <sheetFormatPr defaultRowHeight="15" x14ac:dyDescent="0.25"/>
  <cols>
    <col min="1" max="1" width="2" customWidth="1"/>
    <col min="2" max="2" width="4" customWidth="1"/>
    <col min="4" max="4" width="30.7109375" customWidth="1"/>
    <col min="5" max="5" width="8.85546875" bestFit="1" customWidth="1"/>
    <col min="6" max="6" width="9.28515625" bestFit="1" customWidth="1"/>
    <col min="7" max="7" width="8.85546875" bestFit="1" customWidth="1"/>
    <col min="8" max="8" width="9.5703125" bestFit="1" customWidth="1"/>
    <col min="9" max="10" width="8.5703125" bestFit="1" customWidth="1"/>
    <col min="11" max="11" width="8.85546875" bestFit="1" customWidth="1"/>
    <col min="12" max="12" width="9.28515625" bestFit="1" customWidth="1"/>
    <col min="13" max="13" width="8.85546875" bestFit="1" customWidth="1"/>
    <col min="14" max="14" width="9.5703125" bestFit="1" customWidth="1"/>
    <col min="15" max="15" width="8.85546875" bestFit="1" customWidth="1"/>
    <col min="16" max="16" width="9.28515625" bestFit="1" customWidth="1"/>
    <col min="17" max="17" width="9.7109375" bestFit="1" customWidth="1"/>
  </cols>
  <sheetData>
    <row r="1" spans="1:17" ht="15.75" x14ac:dyDescent="0.25">
      <c r="A1" s="70"/>
      <c r="B1" s="71"/>
      <c r="C1" s="71"/>
      <c r="D1" s="71"/>
      <c r="E1" s="72" t="s">
        <v>0</v>
      </c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3"/>
    </row>
    <row r="2" spans="1:17" ht="15.75" x14ac:dyDescent="0.25">
      <c r="A2" s="74"/>
      <c r="B2" s="1"/>
      <c r="C2" s="1"/>
      <c r="D2" s="1"/>
      <c r="E2" s="67" t="s">
        <v>1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75"/>
    </row>
    <row r="3" spans="1:17" x14ac:dyDescent="0.25">
      <c r="A3" s="76"/>
      <c r="B3" s="2"/>
      <c r="C3" s="2"/>
      <c r="D3" s="2"/>
      <c r="E3" s="68" t="s">
        <v>2</v>
      </c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77"/>
    </row>
    <row r="4" spans="1:17" x14ac:dyDescent="0.25">
      <c r="A4" s="78"/>
      <c r="B4" s="3"/>
      <c r="C4" s="3"/>
      <c r="D4" s="4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79"/>
    </row>
    <row r="5" spans="1:17" ht="33" x14ac:dyDescent="0.25">
      <c r="A5" s="80"/>
      <c r="B5" s="66"/>
      <c r="C5" s="66"/>
      <c r="D5" s="66"/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6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81" t="s">
        <v>15</v>
      </c>
    </row>
    <row r="6" spans="1:17" x14ac:dyDescent="0.25">
      <c r="A6" s="82"/>
      <c r="B6" s="7"/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83"/>
    </row>
    <row r="7" spans="1:17" x14ac:dyDescent="0.25">
      <c r="A7" s="84" t="s">
        <v>35</v>
      </c>
      <c r="B7" s="10"/>
      <c r="C7" s="10"/>
      <c r="D7" s="11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</row>
    <row r="8" spans="1:17" x14ac:dyDescent="0.25">
      <c r="A8" s="85"/>
      <c r="B8" s="12" t="s">
        <v>17</v>
      </c>
      <c r="C8" s="12"/>
      <c r="D8" s="11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9"/>
    </row>
    <row r="9" spans="1:17" x14ac:dyDescent="0.25">
      <c r="A9" s="86"/>
      <c r="B9" s="13"/>
      <c r="C9" s="14" t="s">
        <v>18</v>
      </c>
      <c r="D9" s="11"/>
      <c r="E9" s="51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87"/>
    </row>
    <row r="10" spans="1:17" x14ac:dyDescent="0.25">
      <c r="A10" s="86"/>
      <c r="B10" s="16" t="s">
        <v>19</v>
      </c>
      <c r="C10" s="14"/>
      <c r="D10" s="11"/>
      <c r="E10" s="52">
        <v>296906.25</v>
      </c>
      <c r="F10" s="18">
        <v>0</v>
      </c>
      <c r="G10" s="18">
        <v>296906.25</v>
      </c>
      <c r="H10" s="18">
        <v>0</v>
      </c>
      <c r="I10" s="18">
        <v>296906.25</v>
      </c>
      <c r="J10" s="18">
        <v>0</v>
      </c>
      <c r="K10" s="18">
        <v>296906.25</v>
      </c>
      <c r="L10" s="18">
        <v>0</v>
      </c>
      <c r="M10" s="18">
        <v>296906.25</v>
      </c>
      <c r="N10" s="18">
        <v>0</v>
      </c>
      <c r="O10" s="18">
        <v>296906.25</v>
      </c>
      <c r="P10" s="18">
        <v>0</v>
      </c>
      <c r="Q10" s="88">
        <f>SUM(E10:P10)</f>
        <v>1781437.5</v>
      </c>
    </row>
    <row r="11" spans="1:17" x14ac:dyDescent="0.25">
      <c r="A11" s="86"/>
      <c r="B11" s="16" t="s">
        <v>20</v>
      </c>
      <c r="C11" s="14"/>
      <c r="D11" s="11"/>
      <c r="E11" s="53">
        <v>142500</v>
      </c>
      <c r="F11" s="18">
        <v>0</v>
      </c>
      <c r="G11" s="18">
        <v>0</v>
      </c>
      <c r="H11" s="18">
        <v>0</v>
      </c>
      <c r="I11" s="18">
        <v>0</v>
      </c>
      <c r="J11" s="18">
        <v>142500</v>
      </c>
      <c r="K11" s="18">
        <v>28437.5</v>
      </c>
      <c r="L11" s="18">
        <v>0</v>
      </c>
      <c r="M11" s="18">
        <v>21000</v>
      </c>
      <c r="N11" s="18">
        <v>0</v>
      </c>
      <c r="O11" s="18">
        <v>0</v>
      </c>
      <c r="P11" s="54">
        <f>170937.5-E11</f>
        <v>28437.5</v>
      </c>
      <c r="Q11" s="88">
        <f t="shared" ref="Q11:Q12" si="0">SUM(E11:P11)</f>
        <v>362875</v>
      </c>
    </row>
    <row r="12" spans="1:17" x14ac:dyDescent="0.25">
      <c r="A12" s="86"/>
      <c r="B12" s="16" t="s">
        <v>21</v>
      </c>
      <c r="C12" s="14"/>
      <c r="D12" s="11"/>
      <c r="E12" s="52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49937.5</v>
      </c>
      <c r="L12" s="18">
        <v>0</v>
      </c>
      <c r="M12" s="18">
        <v>0</v>
      </c>
      <c r="N12" s="18">
        <v>0</v>
      </c>
      <c r="O12" s="18">
        <v>0</v>
      </c>
      <c r="P12" s="18">
        <v>60812.5</v>
      </c>
      <c r="Q12" s="88">
        <f t="shared" si="0"/>
        <v>110750</v>
      </c>
    </row>
    <row r="13" spans="1:17" ht="15.75" thickBot="1" x14ac:dyDescent="0.3">
      <c r="A13" s="89" t="s">
        <v>36</v>
      </c>
      <c r="B13" s="19"/>
      <c r="C13" s="19"/>
      <c r="D13" s="20"/>
      <c r="E13" s="55">
        <f>SUM(E10:E12)</f>
        <v>439406.25</v>
      </c>
      <c r="F13" s="22">
        <f t="shared" ref="F13" si="1">SUM(F10:F12)</f>
        <v>0</v>
      </c>
      <c r="G13" s="22">
        <f t="shared" ref="G13" si="2">SUM(G10:G12)</f>
        <v>296906.25</v>
      </c>
      <c r="H13" s="22">
        <f t="shared" ref="H13" si="3">SUM(H10:H12)</f>
        <v>0</v>
      </c>
      <c r="I13" s="22">
        <f t="shared" ref="I13" si="4">SUM(I10:I12)</f>
        <v>296906.25</v>
      </c>
      <c r="J13" s="22">
        <f t="shared" ref="J13" si="5">SUM(J10:J12)</f>
        <v>142500</v>
      </c>
      <c r="K13" s="22">
        <f t="shared" ref="K13" si="6">SUM(K10:K12)</f>
        <v>375281.25</v>
      </c>
      <c r="L13" s="22">
        <f t="shared" ref="L13" si="7">SUM(L10:L12)</f>
        <v>0</v>
      </c>
      <c r="M13" s="22">
        <f t="shared" ref="M13" si="8">SUM(M10:M12)</f>
        <v>317906.25</v>
      </c>
      <c r="N13" s="22">
        <f t="shared" ref="N13" si="9">SUM(N10:N12)</f>
        <v>0</v>
      </c>
      <c r="O13" s="22">
        <f t="shared" ref="O13" si="10">SUM(O10:O12)</f>
        <v>296906.25</v>
      </c>
      <c r="P13" s="22">
        <f t="shared" ref="P13" si="11">SUM(P10:P12)</f>
        <v>89250</v>
      </c>
      <c r="Q13" s="90">
        <f t="shared" ref="Q13" si="12">SUM(Q10:Q12)</f>
        <v>2255062.5</v>
      </c>
    </row>
    <row r="14" spans="1:17" ht="15.75" thickTop="1" x14ac:dyDescent="0.25">
      <c r="A14" s="84" t="s">
        <v>37</v>
      </c>
      <c r="B14" s="10"/>
      <c r="C14" s="10"/>
      <c r="D14" s="11"/>
      <c r="E14" s="56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91"/>
    </row>
    <row r="15" spans="1:17" x14ac:dyDescent="0.25">
      <c r="A15" s="86"/>
      <c r="B15" s="24" t="s">
        <v>24</v>
      </c>
      <c r="C15" s="25"/>
      <c r="D15" s="25"/>
      <c r="E15" s="57">
        <v>28856.249999999996</v>
      </c>
      <c r="F15" s="18">
        <v>131245.56818181818</v>
      </c>
      <c r="G15" s="18">
        <v>131245.56818181818</v>
      </c>
      <c r="H15" s="18">
        <v>131245.56818181818</v>
      </c>
      <c r="I15" s="18">
        <v>131245.56818181818</v>
      </c>
      <c r="J15" s="18">
        <v>131245.56818181818</v>
      </c>
      <c r="K15" s="18">
        <v>131245.56818181818</v>
      </c>
      <c r="L15" s="18">
        <v>131245.56818181818</v>
      </c>
      <c r="M15" s="18">
        <v>131245.56818181818</v>
      </c>
      <c r="N15" s="18">
        <v>131245.56818181818</v>
      </c>
      <c r="O15" s="18">
        <v>131245.56818181818</v>
      </c>
      <c r="P15" s="18">
        <v>131245.56818181818</v>
      </c>
      <c r="Q15" s="88">
        <f>SUM(E15:P15)</f>
        <v>1472557.4999999995</v>
      </c>
    </row>
    <row r="16" spans="1:17" x14ac:dyDescent="0.25">
      <c r="A16" s="86"/>
      <c r="B16" s="26" t="s">
        <v>25</v>
      </c>
      <c r="C16" s="11"/>
      <c r="D16" s="27"/>
      <c r="E16" s="57">
        <v>1955.2291666666667</v>
      </c>
      <c r="F16" s="18">
        <v>5542.7587121212118</v>
      </c>
      <c r="G16" s="18">
        <v>6622.7587121212118</v>
      </c>
      <c r="H16" s="18">
        <v>6622.7587121212118</v>
      </c>
      <c r="I16" s="18">
        <v>6622.7587121212118</v>
      </c>
      <c r="J16" s="18">
        <v>6622.7587121212118</v>
      </c>
      <c r="K16" s="18">
        <v>6622.7587121212118</v>
      </c>
      <c r="L16" s="18">
        <v>6622.7587121212118</v>
      </c>
      <c r="M16" s="18">
        <v>6622.7587121212118</v>
      </c>
      <c r="N16" s="18">
        <v>6622.7587121212118</v>
      </c>
      <c r="O16" s="18">
        <v>6622.7587121212118</v>
      </c>
      <c r="P16" s="18">
        <v>21622.758712121213</v>
      </c>
      <c r="Q16" s="88">
        <f t="shared" ref="Q16:Q18" si="13">SUM(E16:P16)</f>
        <v>88725.574999999997</v>
      </c>
    </row>
    <row r="17" spans="1:17" x14ac:dyDescent="0.25">
      <c r="A17" s="86"/>
      <c r="B17" s="26" t="s">
        <v>26</v>
      </c>
      <c r="C17" s="13"/>
      <c r="D17" s="25"/>
      <c r="E17" s="57">
        <v>20300</v>
      </c>
      <c r="F17" s="18">
        <v>96488.257575757583</v>
      </c>
      <c r="G17" s="18">
        <v>1805.340909090909</v>
      </c>
      <c r="H17" s="18">
        <v>7988.3766233766228</v>
      </c>
      <c r="I17" s="18">
        <v>18722.007575757576</v>
      </c>
      <c r="J17" s="18">
        <v>1805.340909090909</v>
      </c>
      <c r="K17" s="18">
        <v>48488.674242424247</v>
      </c>
      <c r="L17" s="18">
        <v>12571.709956709956</v>
      </c>
      <c r="M17" s="18">
        <v>6388.674242424242</v>
      </c>
      <c r="N17" s="18">
        <v>19972.007575757576</v>
      </c>
      <c r="O17" s="18">
        <v>5555.340909090909</v>
      </c>
      <c r="P17" s="18">
        <v>10488.376623376622</v>
      </c>
      <c r="Q17" s="88">
        <f t="shared" si="13"/>
        <v>250574.10714285719</v>
      </c>
    </row>
    <row r="18" spans="1:17" x14ac:dyDescent="0.25">
      <c r="A18" s="86"/>
      <c r="B18" s="28" t="s">
        <v>27</v>
      </c>
      <c r="C18" s="13"/>
      <c r="D18" s="29"/>
      <c r="E18" s="57">
        <v>20942.8125</v>
      </c>
      <c r="F18" s="18">
        <v>44738.267045454544</v>
      </c>
      <c r="G18" s="18">
        <v>28238.267045454544</v>
      </c>
      <c r="H18" s="18">
        <v>28238.267045454544</v>
      </c>
      <c r="I18" s="18">
        <v>28238.267045454544</v>
      </c>
      <c r="J18" s="18">
        <v>28238.267045454544</v>
      </c>
      <c r="K18" s="18">
        <v>28238.267045454544</v>
      </c>
      <c r="L18" s="18">
        <v>28238.267045454544</v>
      </c>
      <c r="M18" s="18">
        <v>28238.267045454544</v>
      </c>
      <c r="N18" s="18">
        <v>28238.267045454544</v>
      </c>
      <c r="O18" s="18">
        <v>28238.267045454544</v>
      </c>
      <c r="P18" s="18">
        <v>28238.267045454544</v>
      </c>
      <c r="Q18" s="88">
        <f t="shared" si="13"/>
        <v>348063.74999999988</v>
      </c>
    </row>
    <row r="19" spans="1:17" x14ac:dyDescent="0.25">
      <c r="A19" s="84" t="s">
        <v>38</v>
      </c>
      <c r="B19" s="12"/>
      <c r="C19" s="12"/>
      <c r="D19" s="11"/>
      <c r="E19" s="58">
        <f>SUM(E15:E18)</f>
        <v>72054.291666666657</v>
      </c>
      <c r="F19" s="30">
        <f t="shared" ref="F19" si="14">SUM(F15:F18)</f>
        <v>278014.8515151515</v>
      </c>
      <c r="G19" s="30">
        <f t="shared" ref="G19" si="15">SUM(G15:G18)</f>
        <v>167911.93484848482</v>
      </c>
      <c r="H19" s="30">
        <f t="shared" ref="H19" si="16">SUM(H15:H18)</f>
        <v>174094.97056277056</v>
      </c>
      <c r="I19" s="30">
        <f t="shared" ref="I19" si="17">SUM(I15:I18)</f>
        <v>184828.6015151515</v>
      </c>
      <c r="J19" s="30">
        <f t="shared" ref="J19" si="18">SUM(J15:J18)</f>
        <v>167911.93484848482</v>
      </c>
      <c r="K19" s="30">
        <f t="shared" ref="K19" si="19">SUM(K15:K18)</f>
        <v>214595.26818181819</v>
      </c>
      <c r="L19" s="30">
        <f t="shared" ref="L19" si="20">SUM(L15:L18)</f>
        <v>178678.30389610387</v>
      </c>
      <c r="M19" s="30">
        <f t="shared" ref="M19" si="21">SUM(M15:M18)</f>
        <v>172495.26818181819</v>
      </c>
      <c r="N19" s="30">
        <f t="shared" ref="N19" si="22">SUM(N15:N18)</f>
        <v>186078.6015151515</v>
      </c>
      <c r="O19" s="30">
        <f t="shared" ref="O19" si="23">SUM(O15:O18)</f>
        <v>171661.93484848482</v>
      </c>
      <c r="P19" s="30">
        <f t="shared" ref="P19" si="24">SUM(P15:P18)</f>
        <v>191594.97056277056</v>
      </c>
      <c r="Q19" s="92">
        <f t="shared" ref="Q19" si="25">SUM(Q15:Q18)</f>
        <v>2159920.9321428565</v>
      </c>
    </row>
    <row r="20" spans="1:17" ht="15.75" thickBot="1" x14ac:dyDescent="0.3">
      <c r="A20" s="93" t="s">
        <v>29</v>
      </c>
      <c r="B20" s="31"/>
      <c r="C20" s="31"/>
      <c r="D20" s="32"/>
      <c r="E20" s="59">
        <f>E13-E19</f>
        <v>367351.95833333337</v>
      </c>
      <c r="F20" s="22">
        <f t="shared" ref="F20" si="26">F13-F19</f>
        <v>-278014.8515151515</v>
      </c>
      <c r="G20" s="22">
        <f t="shared" ref="G20" si="27">G13-G19</f>
        <v>128994.31515151518</v>
      </c>
      <c r="H20" s="22">
        <f t="shared" ref="H20" si="28">H13-H19</f>
        <v>-174094.97056277056</v>
      </c>
      <c r="I20" s="22">
        <f t="shared" ref="I20" si="29">I13-I19</f>
        <v>112077.6484848485</v>
      </c>
      <c r="J20" s="22">
        <f t="shared" ref="J20" si="30">J13-J19</f>
        <v>-25411.934848484816</v>
      </c>
      <c r="K20" s="22">
        <f t="shared" ref="K20" si="31">K13-K19</f>
        <v>160685.98181818181</v>
      </c>
      <c r="L20" s="22">
        <f t="shared" ref="L20" si="32">L13-L19</f>
        <v>-178678.30389610387</v>
      </c>
      <c r="M20" s="22">
        <f t="shared" ref="M20" si="33">M13-M19</f>
        <v>145410.98181818181</v>
      </c>
      <c r="N20" s="22">
        <f t="shared" ref="N20" si="34">N13-N19</f>
        <v>-186078.6015151515</v>
      </c>
      <c r="O20" s="22">
        <f t="shared" ref="O20" si="35">O13-O19</f>
        <v>125244.31515151518</v>
      </c>
      <c r="P20" s="22">
        <f t="shared" ref="P20" si="36">P13-P19</f>
        <v>-102344.97056277056</v>
      </c>
      <c r="Q20" s="94">
        <f t="shared" ref="Q20" si="37">Q13-Q19</f>
        <v>95141.567857143469</v>
      </c>
    </row>
    <row r="21" spans="1:17" ht="15.75" thickTop="1" x14ac:dyDescent="0.25">
      <c r="A21" s="86"/>
      <c r="B21" s="13"/>
      <c r="C21" s="13"/>
      <c r="D21" s="33"/>
      <c r="E21" s="60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95"/>
    </row>
    <row r="22" spans="1:17" x14ac:dyDescent="0.25">
      <c r="A22" s="84" t="s">
        <v>30</v>
      </c>
      <c r="B22" s="33"/>
      <c r="C22" s="33"/>
      <c r="D22" s="33"/>
      <c r="E22" s="61">
        <v>13382.291666666686</v>
      </c>
      <c r="F22" s="36">
        <f t="shared" ref="F22:Q22" si="38">E24</f>
        <v>380734.25000000006</v>
      </c>
      <c r="G22" s="36">
        <f t="shared" si="38"/>
        <v>102719.39848484856</v>
      </c>
      <c r="H22" s="36">
        <f t="shared" si="38"/>
        <v>231713.71363636374</v>
      </c>
      <c r="I22" s="36">
        <f t="shared" si="38"/>
        <v>57618.743073593185</v>
      </c>
      <c r="J22" s="36">
        <f t="shared" si="38"/>
        <v>169696.39155844168</v>
      </c>
      <c r="K22" s="36">
        <f t="shared" si="38"/>
        <v>144284.45670995687</v>
      </c>
      <c r="L22" s="36">
        <f t="shared" si="38"/>
        <v>304970.43852813868</v>
      </c>
      <c r="M22" s="36">
        <f t="shared" si="38"/>
        <v>126292.13463203481</v>
      </c>
      <c r="N22" s="36">
        <f t="shared" si="38"/>
        <v>271703.11645021662</v>
      </c>
      <c r="O22" s="36">
        <f t="shared" si="38"/>
        <v>85624.514935065119</v>
      </c>
      <c r="P22" s="36">
        <f t="shared" si="38"/>
        <v>210868.8300865803</v>
      </c>
      <c r="Q22" s="96">
        <f t="shared" si="38"/>
        <v>108523.85952380975</v>
      </c>
    </row>
    <row r="23" spans="1:17" x14ac:dyDescent="0.25">
      <c r="A23" s="86"/>
      <c r="B23" s="13"/>
      <c r="C23" s="13"/>
      <c r="D23" s="33"/>
      <c r="E23" s="60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95"/>
    </row>
    <row r="24" spans="1:17" ht="15.75" thickBot="1" x14ac:dyDescent="0.3">
      <c r="A24" s="84" t="s">
        <v>31</v>
      </c>
      <c r="B24" s="37"/>
      <c r="C24" s="37"/>
      <c r="D24" s="37"/>
      <c r="E24" s="62">
        <f>E20+E22</f>
        <v>380734.25000000006</v>
      </c>
      <c r="F24" s="38">
        <f t="shared" ref="F24:Q24" si="39">F20+F22</f>
        <v>102719.39848484856</v>
      </c>
      <c r="G24" s="38">
        <f t="shared" si="39"/>
        <v>231713.71363636374</v>
      </c>
      <c r="H24" s="38">
        <f t="shared" si="39"/>
        <v>57618.743073593185</v>
      </c>
      <c r="I24" s="38">
        <f t="shared" si="39"/>
        <v>169696.39155844168</v>
      </c>
      <c r="J24" s="38">
        <f t="shared" si="39"/>
        <v>144284.45670995687</v>
      </c>
      <c r="K24" s="38">
        <f t="shared" si="39"/>
        <v>304970.43852813868</v>
      </c>
      <c r="L24" s="38">
        <f t="shared" si="39"/>
        <v>126292.13463203481</v>
      </c>
      <c r="M24" s="38">
        <f t="shared" si="39"/>
        <v>271703.11645021662</v>
      </c>
      <c r="N24" s="38">
        <f t="shared" si="39"/>
        <v>85624.514935065119</v>
      </c>
      <c r="O24" s="38">
        <f t="shared" si="39"/>
        <v>210868.8300865803</v>
      </c>
      <c r="P24" s="38">
        <f t="shared" si="39"/>
        <v>108523.85952380975</v>
      </c>
      <c r="Q24" s="97">
        <f t="shared" si="39"/>
        <v>203665.42738095322</v>
      </c>
    </row>
    <row r="25" spans="1:17" x14ac:dyDescent="0.25">
      <c r="A25" s="39"/>
      <c r="B25" s="40"/>
      <c r="C25" s="40"/>
      <c r="D25" s="40"/>
      <c r="E25" s="63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</row>
    <row r="26" spans="1:17" x14ac:dyDescent="0.25">
      <c r="A26" s="42" t="s">
        <v>32</v>
      </c>
      <c r="B26" s="37"/>
      <c r="C26" s="37"/>
      <c r="D26" s="37"/>
      <c r="E26" s="64">
        <v>50000</v>
      </c>
      <c r="F26" s="43">
        <v>50000</v>
      </c>
      <c r="G26" s="43">
        <v>50000</v>
      </c>
      <c r="H26" s="43">
        <v>50000</v>
      </c>
      <c r="I26" s="43">
        <v>50000</v>
      </c>
      <c r="J26" s="43">
        <v>50000</v>
      </c>
      <c r="K26" s="43">
        <v>50000</v>
      </c>
      <c r="L26" s="43">
        <v>50000</v>
      </c>
      <c r="M26" s="43">
        <v>50000</v>
      </c>
      <c r="N26" s="43">
        <v>50000</v>
      </c>
      <c r="O26" s="43">
        <v>50000</v>
      </c>
      <c r="P26" s="43">
        <v>50000</v>
      </c>
      <c r="Q26" s="44"/>
    </row>
    <row r="27" spans="1:17" ht="15.75" thickBot="1" x14ac:dyDescent="0.3">
      <c r="A27" s="45" t="s">
        <v>33</v>
      </c>
      <c r="B27" s="46"/>
      <c r="C27" s="46"/>
      <c r="D27" s="46"/>
      <c r="E27" s="65">
        <f>E24-E26</f>
        <v>330734.25000000006</v>
      </c>
      <c r="F27" s="47">
        <f t="shared" ref="F27" si="40">F24-F26</f>
        <v>52719.398484848556</v>
      </c>
      <c r="G27" s="47">
        <f t="shared" ref="G27" si="41">G24-G26</f>
        <v>181713.71363636374</v>
      </c>
      <c r="H27" s="47">
        <f t="shared" ref="H27" si="42">H24-H26</f>
        <v>7618.7430735931848</v>
      </c>
      <c r="I27" s="47">
        <f t="shared" ref="I27" si="43">I24-I26</f>
        <v>119696.39155844168</v>
      </c>
      <c r="J27" s="47">
        <f t="shared" ref="J27" si="44">J24-J26</f>
        <v>94284.456709956867</v>
      </c>
      <c r="K27" s="47">
        <f t="shared" ref="K27" si="45">K24-K26</f>
        <v>254970.43852813868</v>
      </c>
      <c r="L27" s="47">
        <f t="shared" ref="L27" si="46">L24-L26</f>
        <v>76292.134632034809</v>
      </c>
      <c r="M27" s="47">
        <f t="shared" ref="M27" si="47">M24-M26</f>
        <v>221703.11645021662</v>
      </c>
      <c r="N27" s="47">
        <f t="shared" ref="N27" si="48">N24-N26</f>
        <v>35624.514935065119</v>
      </c>
      <c r="O27" s="47">
        <f t="shared" ref="O27" si="49">O24-O26</f>
        <v>160868.8300865803</v>
      </c>
      <c r="P27" s="47">
        <f t="shared" ref="P27" si="50">P24-P26</f>
        <v>58523.859523809748</v>
      </c>
      <c r="Q27" s="48"/>
    </row>
    <row r="28" spans="1:17" x14ac:dyDescent="0.25">
      <c r="A28" s="49"/>
      <c r="B28" s="49"/>
      <c r="C28" s="49"/>
      <c r="D28" s="50"/>
      <c r="E28" s="49"/>
      <c r="F28" s="49"/>
      <c r="G28" s="49"/>
      <c r="H28" s="49"/>
      <c r="I28" s="49"/>
      <c r="J28" s="49"/>
      <c r="L28" s="49"/>
      <c r="M28" s="49"/>
      <c r="N28" s="49"/>
      <c r="O28" s="49"/>
      <c r="P28" s="49"/>
      <c r="Q28" s="49"/>
    </row>
    <row r="29" spans="1:17" x14ac:dyDescent="0.25">
      <c r="A29" s="49" t="s">
        <v>34</v>
      </c>
      <c r="B29" s="49"/>
      <c r="C29" s="49"/>
      <c r="D29" s="50"/>
      <c r="E29" s="49"/>
      <c r="F29" s="49"/>
      <c r="G29" s="49"/>
      <c r="H29" s="49"/>
      <c r="I29" s="49"/>
      <c r="J29" s="49"/>
      <c r="L29" s="49"/>
      <c r="M29" s="49"/>
      <c r="N29" s="49"/>
      <c r="O29" s="49"/>
      <c r="P29" s="49"/>
      <c r="Q29" s="49"/>
    </row>
    <row r="62" spans="1:1" x14ac:dyDescent="0.25">
      <c r="A62" t="s">
        <v>40</v>
      </c>
    </row>
  </sheetData>
  <mergeCells count="5">
    <mergeCell ref="A5:D5"/>
    <mergeCell ref="E1:Q1"/>
    <mergeCell ref="E2:Q2"/>
    <mergeCell ref="E3:Q3"/>
    <mergeCell ref="E4:Q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Table24.1</vt:lpstr>
      <vt:lpstr>Table24.2</vt:lpstr>
      <vt:lpstr>Table24.3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2014-08-09T20:04:43Z</dcterms:created>
  <dcterms:modified xsi:type="dcterms:W3CDTF">2014-08-11T02:17:41Z</dcterms:modified>
</cp:coreProperties>
</file>